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3BB65D16-4080-4EE0-87C0-D0D04D25B92F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ส.ค.66" sheetId="94" r:id="rId2"/>
    <sheet name="EBITDA" sheetId="95" r:id="rId3"/>
    <sheet name="นำเสนอ" sheetId="97" r:id="rId4"/>
    <sheet name="Sheet2" sheetId="99" r:id="rId5"/>
  </sheets>
  <definedNames>
    <definedName name="_xlnm._FilterDatabase" localSheetId="0" hidden="1">ID!$A$1:$I$918</definedName>
    <definedName name="_xlnm._FilterDatabase" localSheetId="4" hidden="1">Sheet2!$A$1:$V$481</definedName>
    <definedName name="_xlnm.Print_Area" localSheetId="2">EBITDA!$G$1:$M$20</definedName>
    <definedName name="_xlnm.Print_Titles" localSheetId="1">'Planfin_ส.ค.66'!$A:$B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94" l="1"/>
  <c r="F34" i="94"/>
  <c r="F36" i="94"/>
  <c r="DL38" i="94" l="1"/>
  <c r="DK19" i="94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DK32" i="94"/>
  <c r="DK18" i="94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DK38" i="94" l="1"/>
  <c r="DK39" i="94" s="1"/>
  <c r="DK40" i="94" s="1"/>
  <c r="BK33" i="94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<sst xmlns="http://schemas.openxmlformats.org/spreadsheetml/2006/main" count="22169" uniqueCount="2916">
  <si>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</si>
  <si>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</si>
  <si>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</si>
  <si>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</si>
  <si>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</si>
  <si>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</si>
  <si>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</si>
  <si>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</si>
  <si>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</si>
  <si>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</si>
  <si>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</si>
  <si>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</si>
  <si>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</si>
  <si>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</si>
  <si>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</si>
  <si>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</si>
  <si>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</si>
  <si>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</si>
  <si>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</si>
  <si>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</si>
  <si>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</si>
  <si>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</si>
  <si>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</si>
  <si>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</si>
  <si>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</si>
  <si>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</si>
  <si>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</si>
  <si>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</si>
  <si>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</si>
  <si>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</si>
  <si>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</si>
  <si>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</si>
  <si>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</si>
  <si>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</si>
  <si>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</si>
  <si>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</si>
  <si>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</si>
  <si>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</si>
  <si>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</si>
  <si>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</si>
  <si>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</si>
  <si>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</si>
  <si>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</si>
  <si>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</si>
  <si>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</si>
  <si>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</si>
  <si>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</si>
  <si>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</si>
  <si>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</si>
  <si>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</si>
  <si>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</si>
  <si>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</si>
  <si>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</si>
  <si>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</si>
  <si>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</si>
  <si>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</si>
  <si>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</si>
  <si>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</si>
  <si>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</si>
  <si>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</si>
  <si>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</si>
  <si>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</si>
  <si>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</si>
  <si>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</si>
  <si>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</si>
  <si>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</si>
  <si>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</si>
  <si>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</si>
  <si>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</si>
  <si>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</si>
  <si>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</si>
  <si>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</si>
  <si>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</si>
  <si>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</si>
  <si>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</si>
  <si>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</si>
  <si>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</si>
  <si>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</si>
  <si>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</si>
  <si>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</si>
  <si>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</si>
  <si>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</si>
  <si>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</si>
  <si>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</si>
  <si>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</si>
  <si>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</si>
  <si>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</si>
  <si>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</si>
  <si>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</si>
  <si>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</si>
  <si>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</si>
  <si>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</si>
  <si>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</si>
  <si>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</si>
  <si>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</si>
  <si>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</si>
  <si>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</si>
  <si>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</si>
  <si>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</si>
  <si>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</si>
  <si>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</si>
  <si>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</si>
  <si>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</si>
  <si>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</si>
  <si>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</si>
  <si>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</si>
  <si>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</si>
  <si>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</si>
  <si>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</si>
  <si>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</si>
  <si>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</si>
  <si>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</si>
  <si>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</si>
  <si>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</si>
  <si>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</si>
  <si>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</si>
  <si>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</si>
  <si>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</si>
  <si>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</si>
  <si>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</si>
  <si>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</si>
  <si>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</si>
  <si>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</si>
  <si>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</si>
  <si>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</si>
  <si>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</si>
  <si>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</si>
  <si>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</si>
  <si>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</si>
  <si>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</si>
  <si>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</si>
  <si>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</si>
  <si>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</si>
  <si>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</si>
  <si>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</si>
  <si>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</si>
  <si>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</si>
  <si>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</si>
  <si>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</si>
  <si>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</si>
  <si>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</si>
  <si>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</si>
  <si>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</si>
  <si>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</si>
  <si>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</si>
  <si>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</si>
  <si>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</si>
  <si>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</si>
  <si>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</si>
  <si>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</si>
  <si>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</si>
  <si>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</si>
  <si>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</si>
  <si>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</si>
  <si>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</si>
  <si>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</si>
  <si>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</si>
  <si>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</si>
  <si>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</si>
  <si>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</si>
  <si>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</si>
  <si>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</si>
  <si>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</si>
  <si>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</si>
  <si>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</si>
  <si>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</si>
  <si>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</si>
  <si>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</si>
  <si>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</si>
  <si>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</si>
  <si>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</si>
  <si>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</si>
  <si>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</si>
  <si>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</si>
  <si>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</si>
  <si>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</si>
  <si>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</si>
  <si>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</si>
  <si>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</si>
  <si>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</si>
  <si>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</si>
  <si>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</si>
  <si>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</si>
  <si>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</si>
  <si>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</si>
  <si>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</si>
  <si>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</si>
  <si>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</si>
  <si>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</si>
  <si>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</si>
  <si>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</si>
  <si>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</si>
  <si>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</si>
  <si>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</si>
  <si>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</si>
  <si>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</si>
  <si>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</si>
  <si>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</si>
  <si>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</si>
  <si>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</si>
  <si>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</si>
  <si>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</si>
  <si>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</si>
  <si>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</si>
  <si>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</si>
  <si>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</si>
  <si>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</si>
  <si>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</si>
  <si>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</si>
  <si>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</si>
  <si>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</si>
  <si>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</si>
  <si>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</si>
  <si>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</si>
  <si>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</si>
  <si>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</si>
  <si>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</si>
  <si>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</si>
  <si>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</si>
  <si>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</si>
  <si>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</si>
  <si>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</si>
  <si>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</si>
  <si>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</si>
  <si>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</si>
  <si>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</si>
  <si>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</si>
  <si>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</si>
  <si>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</si>
  <si>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</si>
  <si>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</si>
  <si>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</si>
  <si>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</si>
  <si>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</si>
  <si>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</si>
  <si>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</si>
  <si>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</si>
  <si>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</si>
  <si>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</si>
  <si>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</si>
  <si>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</si>
  <si>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</si>
  <si>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</si>
  <si>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</si>
  <si>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</si>
  <si>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</si>
  <si>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</si>
  <si>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</si>
  <si>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</si>
  <si>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</si>
  <si>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</si>
  <si>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</si>
  <si>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</si>
  <si>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</si>
  <si>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</si>
  <si>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</si>
  <si>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</si>
  <si>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</si>
  <si>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</si>
  <si>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</si>
  <si>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</si>
  <si>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</si>
  <si>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</si>
  <si>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</si>
  <si>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</si>
  <si>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</si>
  <si>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</si>
  <si>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</si>
  <si>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</si>
  <si>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</si>
  <si>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</si>
  <si>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</si>
  <si>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</si>
  <si>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</si>
  <si>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</si>
  <si>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</si>
  <si>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</si>
  <si>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</si>
  <si>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</si>
  <si>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</si>
  <si>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</si>
  <si>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</si>
  <si>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</si>
  <si>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</si>
  <si>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</si>
  <si>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</si>
  <si>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</si>
  <si>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</si>
  <si>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</si>
  <si>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</si>
  <si>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</si>
  <si>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</si>
  <si>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</si>
  <si>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</si>
  <si>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</si>
  <si>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</si>
  <si>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</si>
  <si>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</si>
  <si>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</si>
  <si>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</si>
  <si>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</si>
  <si>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</si>
  <si>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</si>
  <si>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</si>
  <si>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</si>
  <si>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</si>
  <si>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</si>
  <si>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</si>
  <si>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</si>
  <si>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</si>
  <si>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</si>
  <si>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</si>
  <si>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</si>
  <si>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</si>
  <si>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</si>
  <si>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</si>
  <si>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</si>
  <si>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</si>
  <si>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</si>
  <si>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</si>
  <si>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</si>
  <si>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</si>
  <si>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</si>
  <si>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</si>
  <si>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</si>
  <si>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</si>
  <si>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</si>
  <si>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</si>
  <si>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</si>
  <si>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</si>
  <si>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</si>
  <si>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</si>
  <si>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</si>
  <si>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</si>
  <si>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</si>
  <si>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</si>
  <si>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</si>
  <si>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</si>
  <si>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</si>
  <si>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</si>
  <si>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</si>
  <si>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</si>
  <si>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</si>
  <si>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</si>
  <si>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</si>
  <si>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</si>
  <si>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</si>
  <si>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</si>
  <si>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</si>
  <si>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</si>
  <si>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</si>
  <si>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</si>
  <si>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</si>
  <si>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</si>
  <si>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</si>
  <si>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</si>
  <si>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</si>
  <si>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</si>
  <si>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</si>
  <si>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</si>
  <si>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</si>
  <si>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</si>
  <si>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</si>
  <si>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</si>
  <si>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</si>
  <si>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</si>
  <si>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</si>
  <si>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</si>
  <si>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</si>
  <si>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</si>
  <si>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</si>
  <si>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</si>
  <si>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</si>
  <si>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</si>
  <si>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</si>
  <si>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</si>
  <si>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</si>
  <si>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</si>
  <si>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</si>
  <si>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</si>
  <si>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</si>
  <si>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</si>
  <si>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</si>
  <si>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</si>
  <si>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</si>
  <si>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</si>
  <si>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</si>
  <si>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</si>
  <si>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</si>
  <si>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</si>
  <si>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</si>
  <si>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</si>
  <si>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</si>
  <si>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</si>
  <si>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</si>
  <si>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</si>
  <si>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</si>
  <si>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</si>
  <si>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</si>
  <si>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</si>
  <si>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</si>
  <si>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</si>
  <si>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</si>
  <si>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</si>
  <si>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</si>
  <si>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</si>
  <si>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</si>
  <si>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</si>
  <si>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</si>
  <si>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</si>
  <si>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</si>
  <si>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</si>
  <si>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</si>
  <si>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</si>
  <si>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</si>
  <si>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</si>
  <si>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</si>
  <si>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</si>
  <si>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</si>
  <si>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</si>
  <si>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</si>
  <si>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</si>
  <si>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</si>
  <si>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</si>
  <si>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</si>
  <si>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</si>
  <si>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</si>
  <si>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</si>
  <si>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</si>
  <si>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</si>
  <si>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</si>
  <si>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</si>
  <si>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</si>
  <si>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</si>
  <si>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</si>
  <si>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</si>
  <si>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</si>
  <si>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</si>
  <si>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</si>
  <si>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</si>
  <si>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</si>
  <si>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</si>
  <si>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</si>
  <si>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</si>
  <si>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</si>
  <si>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</si>
  <si>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</si>
  <si>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</si>
  <si>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</si>
  <si>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</si>
  <si>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</si>
  <si>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</si>
  <si>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</si>
  <si>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</si>
  <si>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</si>
  <si>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</si>
  <si>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</si>
  <si>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</si>
  <si>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</si>
  <si>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</si>
  <si>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</si>
  <si>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</si>
  <si>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</si>
  <si>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</si>
  <si>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</si>
  <si>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</si>
  <si>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</si>
  <si>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</si>
  <si>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</si>
  <si>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</si>
  <si>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</si>
  <si>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</si>
  <si>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</si>
  <si>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</si>
  <si>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</si>
  <si>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</si>
  <si>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</si>
  <si>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</si>
  <si>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</si>
  <si>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</si>
  <si>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</si>
  <si>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</si>
  <si>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</si>
  <si>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</si>
  <si>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</si>
  <si>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</si>
  <si>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</si>
  <si>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</si>
  <si>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</si>
  <si>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</si>
  <si>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</si>
  <si>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</si>
  <si>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</si>
  <si>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</si>
  <si>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</si>
  <si>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</si>
  <si>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</si>
  <si>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</si>
  <si>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</si>
  <si>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</si>
  <si>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</si>
  <si>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</si>
  <si>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</si>
  <si>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</si>
  <si>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</si>
  <si>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</si>
  <si>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</si>
  <si>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</si>
  <si>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</si>
  <si>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</si>
  <si>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</si>
  <si>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</si>
  <si>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</si>
  <si>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</si>
  <si>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</si>
  <si>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</si>
  <si>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</si>
  <si>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</si>
  <si>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</si>
  <si>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</si>
  <si>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</si>
  <si>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</si>
  <si>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</si>
  <si>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</si>
  <si>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</si>
  <si>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</si>
  <si>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</si>
  <si>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</si>
  <si>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</si>
  <si>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</si>
  <si>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</si>
  <si>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</si>
  <si>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</si>
  <si>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</si>
  <si>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</si>
  <si>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</si>
  <si>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</si>
  <si>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</si>
  <si>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</si>
  <si>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</si>
  <si>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</si>
  <si>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</si>
  <si>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</si>
  <si>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</si>
  <si>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</si>
  <si>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</si>
  <si>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</si>
  <si>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</si>
  <si>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</si>
  <si>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</si>
  <si>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</si>
  <si>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</si>
  <si>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</si>
  <si>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</si>
  <si>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</si>
  <si>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</si>
  <si>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</si>
  <si>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</si>
  <si>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</si>
  <si>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</si>
  <si>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</si>
  <si>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</si>
  <si>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</si>
  <si>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</si>
  <si>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</si>
  <si>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</si>
  <si>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</si>
  <si>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</si>
  <si>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</si>
  <si>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</si>
  <si>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</si>
  <si>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</si>
  <si>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</si>
  <si>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</si>
  <si>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</si>
  <si>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</si>
  <si>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</si>
  <si>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</si>
  <si>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</si>
  <si>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</si>
  <si>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</si>
  <si>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</si>
  <si>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</si>
  <si>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</si>
  <si>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</si>
  <si>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</si>
  <si>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</si>
  <si>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</si>
  <si>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</si>
  <si>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</si>
  <si>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</si>
  <si>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</si>
  <si>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</si>
  <si>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</si>
  <si>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</si>
  <si>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</si>
  <si>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</si>
  <si>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</si>
  <si>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</si>
  <si>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</si>
  <si>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</si>
  <si>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</si>
  <si>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</si>
  <si>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</si>
  <si>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</si>
  <si>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</si>
  <si>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</si>
  <si>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</si>
  <si>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</si>
  <si>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</si>
  <si>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</si>
  <si>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</si>
  <si>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</si>
  <si>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</si>
  <si>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</si>
  <si>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</si>
  <si>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</si>
  <si>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</si>
  <si>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</si>
  <si>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</si>
  <si>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</si>
  <si>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</si>
  <si>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</si>
  <si>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</si>
  <si>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</si>
  <si>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</si>
  <si>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</si>
  <si>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</si>
  <si>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</si>
  <si>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</si>
  <si>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</si>
  <si>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</si>
  <si>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</si>
  <si>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</si>
  <si>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</si>
  <si>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</si>
  <si>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</si>
  <si>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</si>
  <si>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</si>
  <si>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</si>
  <si>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</si>
  <si>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</si>
  <si>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</si>
  <si>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</si>
  <si>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</si>
  <si>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</si>
  <si>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</si>
  <si>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</si>
  <si>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</si>
  <si>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</si>
  <si>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</si>
  <si>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</si>
  <si>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</si>
  <si>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</si>
  <si>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</si>
  <si>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</si>
  <si>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</si>
  <si>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</si>
  <si>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</si>
  <si>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</si>
  <si>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</si>
  <si>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</si>
  <si>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</si>
  <si>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</si>
  <si>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</si>
  <si>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</si>
  <si>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</si>
  <si>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</si>
  <si>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</si>
  <si>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</si>
  <si>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</si>
  <si>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</si>
  <si>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</si>
  <si>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</si>
  <si>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</si>
  <si>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</si>
  <si>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</si>
  <si>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</si>
  <si>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</si>
  <si>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</si>
  <si>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</si>
  <si>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</si>
  <si>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</si>
  <si>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</si>
  <si>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</si>
  <si>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</si>
  <si>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</si>
  <si>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</si>
  <si>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</si>
  <si>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</si>
  <si>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</si>
  <si>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</si>
  <si>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</si>
  <si>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</si>
  <si>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</si>
  <si>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</si>
  <si>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</si>
  <si>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</si>
  <si>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</si>
  <si>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</si>
  <si>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</si>
  <si>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</si>
  <si>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</si>
  <si>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</si>
  <si>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</si>
  <si>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</si>
  <si>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</si>
  <si>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</si>
  <si>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</si>
  <si>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</si>
  <si>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</si>
  <si>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</si>
  <si>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</si>
  <si>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</si>
  <si>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</si>
  <si>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</si>
  <si>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</si>
  <si>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</si>
  <si>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</si>
  <si>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</si>
  <si>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</si>
  <si>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</si>
  <si>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</si>
  <si>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</si>
  <si>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</si>
  <si>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</si>
  <si>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</si>
  <si>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</si>
  <si>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</si>
  <si>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</si>
  <si>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</si>
  <si>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</si>
  <si>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</si>
  <si>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</si>
  <si>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</si>
  <si>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</si>
  <si>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</si>
  <si>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</si>
  <si>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</si>
  <si>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</si>
  <si>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</si>
  <si>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</si>
  <si>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</si>
  <si>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</si>
  <si>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</si>
  <si>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</si>
  <si>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</si>
  <si>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</si>
  <si>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</si>
  <si>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</si>
  <si>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</si>
  <si>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</si>
  <si>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</si>
  <si>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</si>
  <si>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</si>
  <si>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</si>
  <si>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</si>
  <si>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</si>
  <si>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</si>
  <si>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</si>
  <si>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</si>
  <si>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</si>
  <si>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</si>
  <si>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</si>
  <si>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</si>
  <si>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</si>
  <si>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</si>
  <si>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</si>
  <si>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</si>
  <si>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</si>
  <si>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</si>
  <si>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</si>
  <si>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</si>
  <si>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</si>
  <si>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</si>
  <si>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</si>
  <si>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</si>
  <si>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</si>
  <si>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</si>
  <si>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</si>
  <si>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</si>
  <si>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</si>
  <si>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</si>
  <si>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</si>
  <si>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</si>
  <si>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</si>
  <si>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</si>
  <si>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</si>
  <si>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</si>
  <si>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</si>
  <si>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</si>
  <si>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</si>
  <si>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</si>
  <si>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</si>
  <si>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</si>
  <si>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</si>
  <si>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</si>
  <si>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</si>
  <si>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</si>
  <si>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</si>
  <si>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</si>
  <si>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</si>
  <si>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</si>
  <si>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</si>
  <si>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</si>
  <si>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</si>
  <si>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</si>
  <si>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</si>
  <si>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</si>
  <si>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</si>
  <si>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</si>
  <si>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</si>
  <si>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</si>
  <si>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</si>
  <si>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</si>
  <si>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</si>
  <si>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</si>
  <si>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</si>
  <si>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</si>
  <si>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</si>
  <si>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</si>
  <si>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</si>
  <si>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</si>
  <si>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</si>
  <si>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</si>
  <si>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</si>
  <si>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</si>
  <si>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</si>
  <si>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</si>
  <si>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</si>
  <si>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</si>
  <si>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</si>
  <si>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</si>
  <si>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</si>
  <si>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</si>
  <si>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</si>
  <si>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</si>
  <si>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</si>
  <si>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</si>
  <si>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</si>
  <si>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</si>
  <si>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</si>
  <si>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</si>
  <si>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</si>
  <si>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</si>
  <si>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</si>
  <si>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</si>
  <si>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</si>
  <si>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</si>
  <si>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</si>
  <si>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</si>
  <si>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</si>
  <si>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</si>
  <si>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</si>
  <si>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</si>
  <si>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</si>
  <si>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</si>
  <si>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</si>
  <si>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</si>
  <si>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</si>
  <si>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</si>
  <si>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</si>
  <si>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</si>
  <si>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</si>
  <si>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</si>
  <si>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</si>
  <si>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</si>
  <si>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</si>
  <si>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</si>
  <si>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</si>
  <si>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</si>
  <si>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</si>
  <si>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</si>
  <si>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</si>
  <si>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</si>
  <si>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</si>
  <si>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</si>
  <si>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</si>
  <si>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</si>
  <si>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</si>
  <si>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</si>
  <si>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</si>
  <si>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</si>
  <si>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</si>
  <si>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</si>
  <si>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</si>
  <si>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</si>
  <si>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</si>
  <si>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</si>
  <si>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</si>
  <si>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</si>
  <si>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</si>
  <si>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</si>
  <si>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</si>
  <si>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</si>
  <si>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</si>
  <si>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</si>
  <si>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</si>
  <si>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</si>
  <si>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</si>
  <si>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</si>
  <si>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</si>
  <si>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</si>
  <si>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</si>
  <si>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</si>
  <si>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</si>
  <si>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</si>
  <si>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</si>
  <si>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</si>
  <si>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</si>
  <si>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</si>
  <si>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</si>
  <si>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</si>
  <si>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</si>
  <si>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</si>
  <si>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</si>
  <si>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</si>
  <si>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</si>
  <si>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</si>
  <si>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</si>
  <si>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</si>
  <si>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</si>
  <si>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</si>
  <si>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</si>
  <si>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</si>
  <si>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</si>
  <si>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</si>
  <si>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</si>
  <si>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</si>
  <si>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</si>
  <si>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</si>
  <si>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</si>
  <si>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</si>
  <si>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</si>
  <si>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</si>
  <si>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</si>
  <si>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</si>
  <si>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</si>
  <si>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</si>
  <si>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</si>
  <si>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</si>
  <si>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</si>
  <si>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</si>
  <si>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</si>
  <si>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</si>
  <si>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</si>
  <si>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</si>
  <si>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</si>
  <si>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</si>
  <si>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</si>
  <si>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</si>
  <si>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</si>
  <si>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</si>
  <si>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</si>
  <si>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</si>
  <si>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</si>
  <si>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</si>
  <si>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</si>
  <si>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</si>
  <si>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</si>
  <si>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</si>
  <si>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</si>
  <si>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</si>
  <si>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</si>
  <si>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</si>
  <si>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</si>
  <si>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</si>
  <si>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</si>
  <si>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</si>
  <si>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</si>
  <si>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</si>
  <si>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</si>
  <si>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</si>
  <si>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</si>
  <si>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</si>
  <si>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</si>
  <si>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</si>
  <si>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</si>
  <si>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</si>
  <si>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</si>
  <si>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</si>
  <si>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</si>
  <si>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</si>
  <si>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</si>
  <si>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</si>
  <si>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</si>
  <si>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</si>
  <si>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</si>
  <si>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</si>
  <si>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</si>
  <si>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</si>
  <si>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</si>
  <si>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</si>
  <si>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</si>
  <si>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</si>
  <si>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</si>
  <si>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</si>
  <si>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</si>
  <si>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</si>
  <si>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</si>
  <si>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</si>
  <si>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</si>
  <si>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</si>
  <si>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</si>
  <si>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</si>
  <si>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</si>
  <si>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</si>
  <si>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</si>
  <si>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</si>
  <si>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</si>
  <si>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</si>
  <si>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</si>
  <si>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</si>
  <si>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</si>
  <si>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</si>
  <si>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</si>
  <si>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</si>
  <si>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</si>
  <si>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</si>
  <si>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</si>
  <si>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</si>
  <si>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</si>
  <si>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</si>
  <si>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</si>
  <si>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</si>
  <si>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</si>
  <si>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</si>
  <si>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</si>
  <si>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</si>
  <si>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</si>
  <si>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</si>
  <si>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</si>
  <si>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</si>
  <si>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</si>
  <si>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</si>
  <si>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</si>
  <si>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</si>
  <si>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</si>
  <si>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</si>
  <si>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</si>
  <si>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</si>
  <si>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</si>
  <si>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</si>
  <si>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</si>
  <si>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</si>
  <si>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</si>
  <si>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</si>
  <si>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</si>
  <si>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</si>
  <si>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</si>
  <si>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</si>
  <si>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</si>
  <si>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</si>
  <si>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</si>
  <si>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</si>
  <si>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</si>
  <si>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</si>
  <si>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</si>
  <si>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</si>
  <si>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</si>
  <si>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</si>
  <si>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</si>
  <si>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</si>
  <si>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</si>
  <si>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</si>
  <si>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</si>
  <si>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</si>
  <si>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</si>
  <si>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</si>
  <si>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</si>
  <si>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</si>
  <si>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</si>
  <si>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</si>
  <si>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</si>
  <si>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</si>
  <si>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</si>
  <si>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</si>
  <si>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</si>
  <si>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</si>
  <si>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</si>
  <si>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</si>
  <si>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</si>
  <si>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</si>
  <si>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</si>
  <si>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</si>
  <si>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</si>
  <si>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</si>
  <si>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</si>
  <si>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</si>
  <si>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</si>
  <si>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</si>
  <si>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</si>
  <si>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</si>
  <si>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</si>
  <si>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</si>
  <si>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</si>
  <si>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</si>
  <si>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</si>
  <si>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</si>
  <si>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</si>
  <si>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</si>
  <si>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</si>
  <si>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</si>
  <si>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</si>
  <si>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</si>
  <si>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</si>
  <si>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</si>
  <si>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</si>
  <si>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</si>
  <si>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</si>
  <si>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</si>
  <si>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</si>
  <si>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</si>
  <si>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</si>
  <si>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</si>
  <si>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</si>
  <si>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</si>
  <si>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</si>
  <si>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</si>
  <si>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</si>
  <si>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</si>
  <si>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</si>
  <si>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</si>
  <si>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</si>
  <si>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</si>
  <si>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</si>
  <si>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</si>
  <si>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</si>
  <si>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</si>
  <si>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</si>
  <si>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</si>
  <si>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</si>
  <si>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</si>
  <si>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</si>
  <si>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</si>
  <si>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</si>
  <si>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</si>
  <si>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</si>
  <si>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</si>
  <si>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</si>
  <si>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</si>
  <si>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</si>
  <si>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</si>
  <si>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</si>
  <si>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</si>
  <si>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</si>
  <si>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</si>
  <si>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</si>
  <si>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</si>
  <si>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</si>
  <si>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</si>
  <si>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</si>
  <si>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</si>
  <si>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</si>
  <si>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</si>
  <si>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</si>
  <si>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</si>
  <si>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</si>
  <si>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</si>
  <si>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</si>
  <si>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</si>
  <si>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</si>
  <si>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</si>
  <si>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</si>
  <si>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</si>
  <si>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</si>
  <si>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</si>
  <si>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</si>
  <si>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</si>
  <si>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</si>
  <si>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</si>
  <si>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</si>
  <si>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</si>
  <si>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</si>
  <si>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</si>
  <si>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</si>
  <si>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</si>
  <si>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</si>
  <si>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</si>
  <si>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</si>
  <si>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</si>
  <si>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</si>
  <si>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</si>
  <si>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</si>
  <si>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</si>
  <si>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</si>
  <si>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</si>
  <si>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</si>
  <si>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</si>
  <si>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</si>
  <si>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</si>
  <si>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</si>
  <si>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</si>
  <si>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</si>
  <si>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</si>
  <si>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</si>
  <si>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</si>
  <si>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</si>
  <si>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</si>
  <si>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</si>
  <si>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</si>
  <si>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</si>
  <si>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</si>
  <si>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</si>
  <si>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</si>
  <si>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</si>
  <si>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</si>
  <si>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</si>
  <si>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</si>
  <si>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</si>
  <si>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</si>
  <si>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</si>
  <si>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</si>
  <si>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</si>
  <si>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</si>
  <si>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</si>
  <si>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</si>
  <si>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</si>
  <si>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</si>
  <si>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</si>
  <si>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</si>
  <si>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</si>
  <si>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</si>
  <si>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</si>
  <si>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</si>
  <si>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</si>
  <si>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</si>
  <si>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</si>
  <si>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</si>
  <si>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</si>
  <si>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</si>
  <si>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</si>
  <si>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</si>
  <si>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</si>
  <si>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</si>
  <si>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</si>
  <si>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</si>
  <si>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</si>
  <si>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</si>
  <si>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</si>
  <si>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</si>
  <si>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</si>
  <si>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</si>
  <si>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</si>
  <si>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</si>
  <si>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</si>
  <si>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</si>
  <si>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</si>
  <si>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</si>
  <si>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</si>
  <si>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</si>
  <si>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</si>
  <si>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</si>
  <si>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</si>
  <si>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</si>
  <si>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</si>
  <si>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</si>
  <si>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</si>
  <si>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</si>
  <si>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</si>
  <si>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</si>
  <si>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</si>
  <si>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</si>
  <si>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</si>
  <si>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</si>
  <si>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</si>
  <si>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</si>
  <si>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</si>
  <si>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</si>
  <si>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</si>
  <si>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</si>
  <si>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</si>
  <si>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</si>
  <si>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</si>
  <si>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</si>
  <si>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</si>
  <si>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</si>
  <si>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</si>
  <si>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</si>
  <si>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</si>
  <si>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</si>
  <si>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</si>
  <si>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</si>
  <si>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</si>
  <si>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</si>
  <si>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</si>
  <si>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</si>
  <si>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</si>
  <si>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</si>
  <si>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</si>
  <si>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</si>
  <si>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</si>
  <si>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</si>
  <si>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</si>
  <si>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</si>
  <si>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</si>
  <si>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</si>
  <si>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</si>
  <si>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</si>
  <si>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</si>
  <si>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</si>
  <si>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</si>
  <si>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</si>
  <si>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</si>
  <si>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</si>
  <si>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</si>
  <si>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</si>
  <si>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</si>
  <si>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</si>
  <si>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</si>
  <si>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</si>
  <si>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</si>
  <si>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</si>
  <si>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</si>
  <si>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</si>
  <si>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</si>
  <si>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</si>
  <si>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</si>
  <si>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</si>
  <si>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</si>
  <si>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</si>
  <si>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</si>
  <si>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</si>
  <si>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</si>
  <si>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</si>
  <si>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</si>
  <si>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</si>
  <si>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</si>
  <si>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</si>
  <si>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</si>
  <si>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</si>
  <si>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</si>
  <si>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</si>
  <si>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</si>
  <si>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</si>
  <si>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</si>
  <si>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</si>
  <si>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</si>
  <si>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</si>
  <si>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</si>
  <si>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</si>
  <si>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</si>
  <si>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</si>
  <si>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</si>
  <si>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</si>
  <si>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</si>
  <si>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</si>
  <si>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</si>
  <si>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</si>
  <si>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</si>
  <si>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</si>
  <si>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</si>
  <si>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</si>
  <si>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</si>
  <si>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</si>
  <si>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</si>
  <si>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</si>
  <si>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</si>
  <si>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</si>
  <si>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</si>
  <si>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</si>
  <si>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</si>
  <si>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</si>
  <si>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</si>
  <si>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</si>
  <si>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</si>
  <si>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</si>
  <si>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</si>
  <si>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</si>
  <si>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</si>
  <si>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</si>
  <si>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</si>
  <si>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</si>
  <si>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</si>
  <si>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</si>
  <si>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</si>
  <si>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</si>
  <si>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</si>
  <si>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</si>
  <si>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</si>
  <si>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</si>
  <si>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</si>
  <si>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</si>
  <si>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</si>
  <si>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</si>
  <si>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</si>
  <si>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</si>
  <si>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</si>
  <si>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</si>
  <si>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</si>
  <si>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</si>
  <si>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</si>
  <si>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</si>
  <si>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</si>
  <si>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</si>
  <si>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</si>
  <si>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</si>
  <si>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</si>
  <si>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</si>
  <si>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</si>
  <si>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</si>
  <si>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</si>
  <si>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</si>
  <si>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</si>
  <si>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</si>
  <si>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</si>
  <si>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</si>
  <si>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</si>
  <si>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</si>
  <si>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</si>
  <si>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</si>
  <si>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</si>
  <si>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</si>
  <si>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</si>
  <si>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</si>
  <si>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</si>
  <si>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</si>
  <si>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</si>
  <si>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</si>
  <si>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</si>
  <si>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</si>
  <si>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</si>
  <si>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</si>
  <si>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</si>
  <si>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</si>
  <si>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</si>
  <si>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</si>
  <si>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</si>
  <si>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</si>
  <si>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</si>
  <si>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</si>
  <si>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</si>
  <si>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</si>
  <si>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</si>
  <si>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</si>
  <si>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</si>
  <si>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</si>
  <si>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</si>
  <si>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</si>
  <si>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</si>
  <si>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</si>
  <si>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</si>
  <si>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</si>
  <si>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</si>
  <si>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</si>
  <si>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</si>
  <si>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</si>
  <si>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</si>
  <si>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</si>
  <si>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</si>
  <si>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</si>
  <si>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</si>
  <si>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</si>
  <si>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</si>
  <si>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</si>
  <si>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</si>
  <si>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</si>
  <si>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</si>
  <si>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</si>
  <si>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</si>
  <si>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</si>
  <si>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</si>
  <si>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</si>
  <si>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</si>
  <si>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</si>
  <si>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</si>
  <si>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</si>
  <si>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</si>
  <si>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</si>
  <si>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</si>
  <si>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</si>
  <si>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</si>
  <si>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</si>
  <si>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</si>
  <si>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</si>
  <si>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</si>
  <si>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</si>
  <si>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</si>
  <si>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</si>
  <si>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</si>
  <si>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</si>
  <si>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</si>
  <si>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</si>
  <si>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</si>
  <si>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</si>
  <si>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</si>
  <si>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</si>
  <si>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</si>
  <si>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</si>
  <si>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</si>
  <si>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</si>
  <si>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</si>
  <si>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</si>
  <si>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</si>
  <si>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</si>
  <si>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</si>
  <si>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</si>
  <si>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</si>
  <si>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</si>
  <si>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</si>
  <si>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</si>
  <si>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</si>
  <si>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</si>
  <si>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</si>
  <si>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</si>
  <si>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</si>
  <si>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</si>
  <si>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</si>
  <si>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</si>
  <si>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</si>
  <si>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</si>
  <si>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</si>
  <si>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</si>
  <si>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</si>
  <si>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</si>
  <si>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</si>
  <si>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</si>
  <si>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</si>
  <si>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</si>
  <si>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</si>
  <si>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</si>
  <si>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</si>
  <si>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</si>
  <si>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</si>
  <si>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</si>
  <si>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</si>
  <si>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</si>
  <si>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</si>
  <si>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</si>
  <si>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</si>
  <si>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</si>
  <si>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</si>
  <si>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</si>
  <si>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</si>
  <si>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</si>
  <si>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</si>
  <si>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</si>
  <si>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</si>
  <si>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</si>
  <si>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</si>
  <si>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</si>
  <si>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</si>
  <si>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</si>
  <si>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</si>
  <si>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</si>
  <si>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</si>
  <si>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</si>
  <si>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</si>
  <si>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</si>
  <si>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</si>
  <si>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</si>
  <si>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</si>
  <si>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</si>
  <si>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</si>
  <si>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</si>
  <si>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</si>
  <si>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</si>
  <si>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</si>
  <si>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</si>
  <si>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</si>
  <si>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</si>
  <si>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</si>
  <si>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</si>
  <si>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</si>
  <si>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</si>
  <si>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</si>
  <si>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</si>
  <si>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</si>
  <si>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</si>
  <si>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</si>
  <si>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</si>
  <si>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</si>
  <si>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</si>
  <si>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</si>
  <si>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</si>
  <si>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</si>
  <si>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</si>
  <si>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</si>
  <si>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</si>
  <si>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</si>
  <si>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</si>
  <si>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</si>
  <si>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</si>
  <si>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</si>
  <si>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</si>
  <si>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</si>
  <si>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</si>
  <si>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</si>
  <si>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</si>
  <si>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</si>
  <si>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</si>
  <si>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</si>
  <si>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</si>
  <si>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</si>
  <si>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</si>
  <si>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</si>
  <si>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</si>
  <si>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</si>
  <si>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</si>
  <si>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</si>
  <si>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</si>
  <si>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</si>
  <si>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</si>
  <si>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</si>
  <si>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</si>
  <si>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</si>
  <si>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</si>
  <si>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</si>
  <si>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</si>
  <si>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</si>
  <si>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</si>
  <si>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</si>
  <si>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</si>
  <si>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</si>
  <si>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</si>
  <si>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</si>
  <si>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</si>
  <si>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</si>
  <si>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</si>
  <si>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</si>
  <si>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</si>
  <si>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</si>
  <si>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</si>
  <si>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</si>
  <si>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</si>
  <si>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</si>
  <si>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</si>
  <si>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</si>
  <si>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</si>
  <si>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</si>
  <si>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</si>
  <si>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</si>
  <si>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</si>
  <si>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</si>
  <si>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</si>
  <si>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</si>
  <si>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</si>
  <si>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</si>
  <si>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</si>
  <si>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</si>
  <si>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</si>
  <si>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</si>
  <si>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</si>
  <si>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</si>
  <si>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</si>
  <si>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</si>
  <si>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</si>
  <si>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</si>
  <si>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</si>
  <si>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</si>
  <si>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</si>
  <si>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</si>
  <si>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</si>
  <si>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</si>
  <si>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</si>
  <si>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</si>
  <si>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</si>
  <si>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</si>
  <si>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</si>
  <si>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</si>
  <si>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</si>
  <si>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</si>
  <si>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</si>
  <si>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</si>
  <si>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</si>
  <si>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</si>
  <si>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</si>
  <si>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</si>
  <si>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</si>
  <si>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</si>
  <si>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</si>
  <si>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</si>
  <si>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</si>
  <si>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</si>
  <si>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</si>
  <si>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</si>
  <si>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</si>
  <si>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</si>
  <si>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</si>
  <si>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</si>
  <si>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</si>
  <si>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</si>
  <si>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</si>
  <si>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</si>
  <si>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</si>
  <si>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</si>
  <si>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</si>
  <si>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</si>
  <si>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</si>
  <si>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</si>
  <si>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</si>
  <si>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</si>
  <si>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</si>
  <si>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</si>
  <si>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</si>
  <si>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</si>
  <si>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</si>
  <si>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</si>
  <si>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</si>
  <si>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</si>
  <si>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</si>
  <si>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</si>
  <si>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</si>
  <si>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</si>
  <si>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</si>
  <si>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</si>
  <si>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</si>
  <si>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</si>
  <si>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</si>
  <si>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</si>
  <si>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</si>
  <si>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</si>
  <si>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</si>
  <si>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</si>
  <si>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</si>
  <si>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</si>
  <si>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</si>
  <si>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</si>
  <si>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</si>
  <si>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</si>
  <si>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</si>
  <si>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</si>
  <si>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</si>
  <si>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</si>
  <si>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</si>
  <si>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</si>
  <si>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</si>
  <si>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</si>
  <si>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</si>
  <si>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</si>
  <si>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</si>
  <si>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</si>
  <si>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</si>
  <si>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</si>
  <si>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</si>
  <si>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</si>
  <si>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</si>
  <si>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</si>
  <si>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</si>
  <si>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</si>
  <si>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</si>
  <si>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</si>
  <si>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</si>
  <si>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</si>
  <si>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</si>
  <si>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</si>
  <si>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</si>
  <si>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</si>
  <si>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</si>
  <si>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</si>
  <si>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</si>
  <si>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</si>
  <si>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</si>
  <si>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</si>
  <si>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</si>
  <si>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</si>
  <si>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</si>
  <si>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</si>
  <si>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</si>
  <si>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</si>
  <si>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</si>
  <si>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</si>
  <si>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</si>
  <si>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</si>
  <si>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</si>
  <si>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</si>
  <si>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</si>
  <si>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</si>
  <si>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</si>
  <si>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</si>
  <si>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</si>
  <si>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</si>
  <si>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</si>
  <si>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</si>
  <si>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</si>
  <si>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</si>
  <si>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</si>
  <si>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</si>
  <si>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</si>
  <si>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</si>
  <si>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</si>
  <si>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</si>
  <si>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</si>
  <si>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</si>
  <si>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</si>
  <si>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</si>
  <si>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</si>
  <si>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</si>
  <si>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</si>
  <si>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</si>
  <si>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</si>
  <si>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</si>
  <si>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</si>
  <si>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</si>
  <si>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</si>
  <si>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</si>
  <si>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</si>
  <si>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</si>
  <si>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</si>
  <si>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</si>
  <si>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</si>
  <si>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</si>
  <si>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</si>
  <si>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</si>
  <si>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</si>
  <si>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</si>
  <si>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</si>
  <si>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</si>
  <si>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</si>
  <si>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</si>
  <si>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</si>
  <si>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</si>
  <si>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</si>
  <si>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</si>
  <si>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</si>
  <si>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</si>
  <si>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</si>
  <si>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</si>
  <si>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</si>
  <si>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</si>
  <si>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</si>
  <si>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</si>
  <si>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</si>
  <si>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</si>
  <si>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</si>
  <si>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</si>
  <si>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</si>
  <si>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</si>
  <si>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</si>
  <si>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</si>
  <si>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</si>
  <si>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</si>
  <si>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</si>
  <si>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</si>
  <si>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</si>
  <si>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</si>
  <si>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</si>
  <si>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</si>
  <si>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</si>
  <si>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</si>
  <si>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</si>
  <si>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</si>
  <si>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</si>
  <si>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</si>
  <si>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</si>
  <si>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</si>
  <si>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</si>
  <si>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</si>
  <si>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</si>
  <si>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</si>
  <si>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</si>
  <si>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</si>
  <si>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</si>
  <si>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</si>
  <si>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</si>
  <si>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</si>
  <si>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</si>
  <si>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</si>
  <si>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</si>
  <si>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</si>
  <si>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</si>
  <si>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</si>
  <si>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</si>
  <si>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</si>
  <si>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</si>
  <si>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</si>
  <si>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</si>
  <si>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</si>
  <si>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</si>
  <si>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</si>
  <si>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</si>
  <si>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</si>
  <si>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</si>
  <si>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</si>
  <si>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</si>
  <si>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</si>
  <si>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</si>
  <si>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</si>
  <si>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</si>
  <si>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</si>
  <si>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</si>
  <si>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</si>
  <si>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</si>
  <si>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</si>
  <si>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</si>
  <si>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</si>
  <si>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</si>
  <si>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</si>
  <si>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</si>
  <si>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</si>
  <si>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</si>
  <si>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</si>
  <si>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</si>
  <si>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</si>
  <si>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</si>
  <si>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</si>
  <si>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</si>
  <si>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</si>
  <si>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</si>
  <si>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</si>
  <si>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</si>
  <si>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</si>
  <si>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</si>
  <si>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</si>
  <si>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</si>
  <si>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</si>
  <si>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</si>
  <si>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</si>
  <si>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</si>
  <si>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</si>
  <si>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</si>
  <si>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</si>
  <si>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</si>
  <si>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</si>
  <si>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</si>
  <si>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</si>
  <si>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</si>
  <si>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</si>
  <si>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</si>
  <si>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</si>
  <si>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</si>
  <si>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</si>
  <si>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</si>
  <si>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</si>
  <si>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</si>
  <si>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</si>
  <si>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</si>
  <si>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</si>
  <si>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</si>
  <si>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</si>
  <si>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</si>
  <si>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</si>
  <si>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</si>
  <si>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</si>
  <si>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</si>
  <si>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</si>
  <si>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</si>
  <si>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</si>
  <si>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</si>
  <si>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</si>
  <si>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</si>
  <si>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</si>
  <si>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</si>
  <si>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</si>
  <si>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</si>
  <si>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</si>
  <si>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</si>
  <si>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</si>
  <si>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</si>
  <si>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</si>
  <si>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</si>
  <si>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</si>
  <si>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</si>
  <si>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</si>
  <si>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</si>
  <si>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</si>
  <si>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</si>
  <si>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</si>
  <si>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</si>
  <si>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</si>
  <si>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</si>
  <si>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</si>
  <si>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</si>
  <si>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</si>
  <si>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</si>
  <si>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</si>
  <si>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</si>
  <si>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</si>
  <si>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</si>
  <si>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</si>
  <si>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</si>
  <si>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</si>
  <si>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</si>
  <si>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</si>
  <si>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</si>
  <si>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</si>
  <si>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</si>
  <si>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</si>
  <si>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</si>
  <si>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</si>
  <si>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</si>
  <si>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</si>
  <si>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</si>
  <si>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</si>
  <si>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</si>
  <si>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</si>
  <si>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</si>
  <si>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</si>
  <si>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</si>
  <si>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</si>
  <si>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</si>
  <si>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</si>
  <si>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</si>
  <si>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</si>
  <si>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</si>
  <si>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</si>
  <si>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</si>
  <si>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</si>
  <si>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</si>
  <si>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</si>
  <si>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</si>
  <si>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</si>
  <si>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</si>
  <si>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</si>
  <si>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</si>
  <si>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</si>
  <si>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</si>
  <si>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</si>
  <si>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</si>
  <si>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</si>
  <si>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</si>
  <si>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</si>
  <si>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</si>
  <si>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</si>
  <si>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</si>
  <si>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</si>
  <si>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</si>
  <si>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</si>
  <si>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</si>
  <si>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</si>
  <si>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</si>
  <si>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</si>
  <si>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</si>
  <si>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</si>
  <si>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</si>
  <si>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</si>
  <si>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</si>
  <si>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</si>
  <si>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</si>
  <si>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</si>
  <si>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</si>
  <si>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</si>
  <si>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</si>
  <si>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</si>
  <si>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</si>
  <si>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</si>
  <si>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</si>
  <si>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</si>
  <si>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</si>
  <si>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</si>
  <si>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</si>
  <si>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</si>
  <si>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</si>
  <si>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</si>
  <si>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</si>
  <si>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</si>
  <si>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</si>
  <si>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</si>
  <si>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</si>
  <si>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</si>
  <si>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</si>
  <si>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</si>
  <si>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</si>
  <si>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</si>
  <si>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</si>
  <si>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</si>
  <si>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</si>
  <si>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</si>
  <si>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</si>
  <si>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</si>
  <si>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</si>
  <si>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</si>
  <si>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</si>
  <si>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</si>
  <si>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</si>
  <si>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</si>
  <si>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</si>
  <si>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</si>
  <si>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</si>
  <si>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</si>
  <si>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</si>
  <si>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</si>
  <si>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</si>
  <si>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</si>
  <si>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</si>
  <si>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</si>
  <si>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</si>
  <si>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</si>
  <si>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</si>
  <si>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</si>
  <si>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</si>
  <si>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</si>
  <si>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</si>
  <si>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</si>
  <si>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</si>
  <si>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</si>
  <si>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</si>
  <si>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</si>
  <si>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</si>
  <si>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</si>
  <si>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</si>
  <si>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</si>
  <si>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</si>
  <si>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</si>
  <si>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</si>
  <si>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</si>
  <si>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</si>
  <si>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</si>
  <si>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</si>
  <si>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</si>
  <si>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</si>
  <si>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</si>
  <si>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</si>
  <si>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</si>
  <si>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</si>
  <si>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</si>
  <si>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</si>
  <si>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</si>
  <si>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</si>
  <si>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</si>
  <si>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</si>
  <si>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</si>
  <si>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</si>
  <si>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</si>
  <si>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</si>
  <si>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</si>
  <si>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</si>
  <si>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</si>
  <si>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</si>
  <si>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</si>
  <si>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</si>
  <si>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</si>
  <si>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</si>
  <si>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</si>
  <si>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</si>
  <si>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</si>
  <si>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</si>
  <si>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</si>
  <si>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</si>
  <si>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</si>
  <si>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</si>
  <si>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</si>
  <si>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</si>
  <si>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</si>
  <si>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</si>
  <si>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</si>
  <si>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</si>
  <si>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</si>
  <si>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</si>
  <si>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</si>
  <si>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</si>
  <si>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</si>
  <si>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</si>
  <si>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</si>
  <si>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</si>
  <si>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</si>
  <si>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</si>
  <si>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</si>
  <si>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</si>
  <si>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</si>
  <si>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</si>
  <si>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</si>
  <si>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</si>
  <si>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</si>
  <si>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</si>
  <si>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</si>
  <si>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</si>
  <si>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</si>
  <si>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</si>
  <si>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</si>
  <si>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</si>
  <si>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</si>
  <si>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</si>
  <si>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</si>
  <si>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</si>
  <si>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</si>
  <si>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</si>
  <si>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</si>
  <si>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</si>
  <si>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</si>
  <si>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</si>
  <si>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</si>
  <si>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</si>
  <si>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</si>
  <si>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</si>
  <si>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</si>
  <si>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</si>
  <si>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</si>
  <si>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</si>
  <si>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</si>
  <si>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</si>
  <si>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</si>
  <si>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</si>
  <si>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</si>
  <si>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</si>
  <si>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</si>
  <si>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</si>
  <si>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</si>
  <si>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</si>
  <si>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</si>
  <si>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</si>
  <si>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</si>
  <si>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</si>
  <si>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</si>
  <si>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</si>
  <si>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</si>
  <si>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</si>
  <si>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</si>
  <si>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</si>
  <si>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</si>
  <si>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</si>
  <si>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</si>
  <si>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</si>
  <si>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</si>
  <si>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</si>
  <si>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</si>
  <si>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</si>
  <si>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</si>
  <si>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</si>
  <si>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</si>
  <si>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</si>
  <si>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</si>
  <si>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</si>
  <si>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</si>
  <si>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</si>
  <si>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</si>
  <si>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</si>
  <si>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</si>
  <si>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</si>
  <si>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</si>
  <si>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</si>
  <si>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</si>
  <si>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</si>
  <si>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</si>
  <si>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</si>
  <si>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</si>
  <si>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</si>
  <si>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</si>
  <si>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</si>
  <si>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</si>
  <si>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</si>
  <si>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</si>
  <si>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</si>
  <si>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</si>
  <si>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</si>
  <si>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</si>
  <si>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</si>
  <si>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</si>
  <si>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</si>
  <si>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</si>
  <si>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</si>
  <si>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</si>
  <si>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</si>
  <si>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</si>
  <si>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</si>
  <si>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</si>
  <si>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</si>
  <si>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</si>
  <si>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</si>
  <si>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</si>
  <si>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</si>
  <si>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</si>
  <si>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</si>
  <si>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</si>
  <si>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</si>
  <si>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</si>
  <si>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</si>
  <si>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</si>
  <si>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</si>
  <si>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</si>
  <si>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</si>
  <si>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</si>
  <si>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</si>
  <si>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</si>
  <si>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</si>
  <si>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</si>
  <si>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</si>
  <si>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</si>
  <si>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</si>
  <si>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</si>
  <si>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</si>
  <si>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</si>
  <si>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</si>
  <si>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</si>
  <si>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</si>
  <si>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</si>
  <si>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</si>
  <si>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</si>
  <si>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</si>
  <si>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</si>
  <si>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</si>
  <si>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</si>
  <si>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</si>
  <si>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</si>
  <si>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</si>
  <si>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</si>
  <si>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</si>
  <si>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</si>
  <si>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</si>
  <si>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</si>
  <si>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</si>
  <si>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</si>
  <si>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</si>
  <si>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</si>
  <si>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</si>
  <si>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</si>
  <si>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</si>
  <si>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</si>
  <si>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</si>
  <si>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</si>
  <si>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</si>
  <si>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</si>
  <si>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</si>
  <si>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</si>
  <si>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</si>
  <si>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</si>
  <si>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</si>
  <si>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</si>
  <si>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</si>
  <si>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</si>
  <si>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</si>
  <si>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</si>
  <si>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</si>
  <si>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</si>
  <si>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</si>
  <si>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</si>
  <si>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</si>
  <si>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</si>
  <si>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</si>
  <si>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</si>
  <si>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</si>
  <si>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</si>
  <si>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</si>
  <si>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</si>
  <si>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</si>
  <si>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</si>
  <si>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</si>
  <si>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</si>
  <si>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</si>
  <si>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</si>
  <si>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</si>
  <si>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</si>
  <si>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</si>
  <si>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</si>
  <si>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</si>
  <si>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</si>
  <si>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</si>
  <si>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</si>
  <si>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</si>
  <si>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</si>
  <si>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</si>
  <si>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</si>
  <si>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</si>
  <si>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</si>
  <si>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</si>
  <si>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</si>
  <si>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</si>
  <si>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</si>
  <si>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</si>
  <si>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</si>
  <si>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</si>
  <si>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</si>
  <si>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</si>
  <si>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</si>
  <si>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</si>
  <si>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</si>
  <si>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</si>
  <si>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</si>
  <si>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</si>
  <si>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</si>
  <si>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</si>
  <si>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</si>
  <si>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</si>
  <si>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</si>
  <si>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</si>
  <si>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</si>
  <si>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</si>
  <si>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</si>
  <si>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</si>
  <si>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</si>
  <si>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</si>
  <si>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</si>
  <si>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</si>
  <si>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</si>
  <si>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</si>
  <si>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</si>
  <si>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</si>
  <si>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</si>
  <si>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</si>
  <si>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</si>
  <si>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</si>
  <si>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</si>
  <si>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</si>
  <si>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</si>
  <si>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</si>
  <si>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</si>
  <si>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</si>
  <si>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</si>
  <si>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</si>
  <si>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</si>
  <si>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</si>
  <si>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</si>
  <si>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</si>
  <si>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</si>
  <si>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</si>
  <si>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</si>
  <si>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</si>
  <si>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</si>
  <si>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</si>
  <si>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</si>
  <si>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</si>
  <si>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</si>
  <si>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</si>
  <si>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</si>
  <si>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</si>
  <si>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</si>
  <si>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</si>
  <si>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</si>
  <si>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</si>
  <si>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</si>
  <si>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</si>
  <si>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</si>
  <si>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</si>
  <si>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</si>
  <si>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</si>
  <si>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</si>
  <si>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</si>
  <si>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</si>
  <si>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</si>
  <si>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</si>
  <si>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</si>
  <si>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</si>
  <si>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</si>
  <si>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</si>
  <si>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</si>
  <si>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</si>
  <si>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</si>
  <si>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</si>
  <si>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</si>
  <si>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</si>
  <si>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</si>
  <si>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</si>
  <si>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</si>
  <si>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</si>
  <si>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</si>
  <si>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</si>
  <si>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</si>
  <si>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</si>
  <si>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</si>
  <si>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</si>
  <si>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</si>
  <si>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</si>
  <si>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</si>
  <si>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</si>
  <si>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</si>
  <si>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</si>
  <si>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</si>
  <si>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</si>
  <si>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</si>
  <si>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</si>
  <si>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</si>
  <si>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</si>
  <si>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</si>
  <si>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</si>
  <si>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</si>
  <si>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</si>
  <si>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</si>
  <si>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</si>
  <si>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</si>
  <si>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</si>
  <si>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</si>
  <si>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</si>
  <si>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</si>
  <si>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</si>
  <si>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</si>
  <si>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</si>
  <si>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</si>
  <si>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</si>
  <si>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</si>
  <si>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</si>
  <si>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</si>
  <si>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</si>
  <si>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</si>
  <si>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</si>
  <si>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</si>
  <si>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</si>
  <si>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</si>
  <si>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</si>
  <si>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</si>
  <si>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</si>
  <si>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</si>
  <si>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</si>
  <si>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</si>
  <si>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</si>
  <si>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</si>
  <si>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</si>
  <si>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</si>
  <si>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</si>
  <si>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</si>
  <si>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</si>
  <si>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</si>
  <si>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</si>
  <si>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</si>
  <si>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</si>
  <si>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</si>
  <si>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</si>
  <si>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</si>
  <si>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</si>
  <si>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</si>
  <si>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</si>
  <si>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</si>
  <si>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</si>
  <si>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</si>
  <si>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</si>
  <si>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</si>
  <si>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</si>
  <si>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</si>
  <si>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</si>
  <si>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</si>
  <si>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</si>
  <si>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</si>
  <si>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</si>
  <si>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</si>
  <si>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</si>
  <si>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</si>
  <si>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</si>
  <si>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</si>
  <si>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</si>
  <si>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</si>
  <si>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</si>
  <si>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</si>
  <si>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</si>
  <si>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</si>
  <si>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</si>
  <si>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</si>
  <si>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</si>
  <si>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</si>
  <si>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</si>
  <si>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</si>
  <si>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</si>
  <si>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</si>
  <si>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</si>
  <si>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</si>
  <si>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</si>
  <si>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</si>
  <si>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</si>
  <si>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</si>
  <si>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</si>
  <si>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</si>
  <si>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</si>
  <si>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</si>
  <si>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</si>
  <si>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</si>
  <si>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</si>
  <si>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</si>
  <si>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</si>
  <si>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</si>
  <si>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</si>
  <si>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</si>
  <si>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</si>
  <si>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</si>
  <si>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</si>
  <si>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</si>
  <si>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</si>
  <si>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</si>
  <si>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</si>
  <si>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</si>
  <si>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</si>
  <si>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</si>
  <si>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</si>
  <si>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</si>
  <si>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</si>
  <si>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</si>
  <si>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</si>
  <si>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</si>
  <si>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</si>
  <si>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</si>
  <si>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</si>
  <si>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</si>
  <si>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</si>
  <si>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</si>
  <si>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</si>
  <si>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</si>
  <si>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</si>
  <si>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</si>
  <si>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</si>
  <si>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</si>
  <si>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</si>
  <si>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</si>
  <si>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</si>
  <si>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</si>
  <si>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</si>
  <si>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</si>
  <si>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</si>
  <si>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</si>
  <si>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</si>
  <si>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</si>
  <si>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</si>
  <si>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</si>
  <si>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</si>
  <si>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</si>
  <si>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</si>
  <si>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</si>
  <si>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</si>
  <si>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</si>
  <si>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</si>
  <si>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</si>
  <si>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</si>
  <si>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</si>
  <si>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</si>
  <si>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</si>
  <si>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</si>
  <si>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</si>
  <si>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</si>
  <si>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</si>
  <si>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</si>
  <si>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</si>
  <si>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</si>
  <si>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</si>
  <si>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</si>
  <si>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</si>
  <si>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</si>
  <si>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</si>
  <si>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</si>
  <si>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</si>
  <si>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</si>
  <si>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</si>
  <si>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</si>
  <si>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</si>
  <si>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</si>
  <si>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</si>
  <si>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</si>
  <si>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</si>
  <si>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</si>
  <si>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</si>
  <si>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</si>
  <si>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</si>
  <si>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</si>
  <si>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</si>
  <si>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</si>
  <si>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</si>
  <si>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</si>
  <si>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</si>
  <si>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</si>
  <si>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</si>
  <si>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</si>
  <si>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</si>
  <si>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</si>
  <si>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</si>
  <si>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</si>
  <si>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</si>
  <si>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</si>
  <si>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</si>
  <si>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</si>
  <si>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</si>
  <si>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</si>
  <si>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</si>
  <si>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</si>
  <si>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</si>
  <si>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</si>
  <si>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</si>
  <si>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</si>
  <si>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</si>
  <si>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</si>
  <si>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</si>
  <si>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</si>
  <si>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</si>
  <si>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</si>
  <si>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</si>
  <si>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</si>
  <si>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</si>
  <si>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</si>
  <si>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</si>
  <si>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</si>
  <si>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</si>
  <si>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</si>
  <si>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</si>
  <si>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</si>
  <si>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</si>
  <si>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</si>
  <si>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</si>
  <si>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</si>
  <si>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</si>
  <si>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</si>
  <si>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</si>
  <si>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</si>
  <si>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</si>
  <si>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</si>
  <si>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</si>
  <si>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</si>
  <si>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</si>
  <si>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</si>
  <si>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</si>
  <si>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</si>
  <si>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</si>
  <si>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</si>
  <si>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</si>
  <si>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</si>
  <si>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</si>
  <si>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</si>
  <si>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</si>
  <si>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</si>
  <si>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</si>
  <si>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</si>
  <si>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</si>
  <si>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</si>
  <si>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</si>
  <si>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</si>
  <si>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</si>
  <si>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</si>
  <si>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</si>
  <si>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</si>
  <si>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</si>
  <si>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</si>
  <si>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</si>
  <si>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</si>
  <si>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</si>
  <si>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</si>
  <si>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</si>
  <si>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</si>
  <si>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</si>
  <si>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</si>
  <si>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</si>
  <si>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</si>
  <si>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</si>
  <si>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</si>
  <si>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</si>
  <si>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</si>
  <si>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</si>
  <si>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</si>
  <si>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</si>
  <si>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</si>
  <si>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</si>
  <si>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</si>
  <si>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</si>
  <si>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</si>
  <si>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</si>
  <si>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</si>
  <si>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</si>
  <si>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</si>
  <si>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</si>
  <si>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</si>
  <si>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</si>
  <si>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</si>
  <si>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</si>
  <si>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</si>
  <si>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</si>
  <si>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</si>
  <si>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</si>
  <si>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</si>
  <si>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</si>
  <si>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</si>
  <si>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</si>
  <si>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</si>
  <si>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</si>
  <si>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</si>
  <si>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</si>
  <si>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</si>
  <si>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</si>
  <si>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</si>
  <si>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</si>
  <si>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</si>
  <si>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</si>
  <si>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</si>
  <si>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</si>
  <si>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</si>
  <si>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</si>
  <si>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</si>
  <si>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</si>
  <si>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</si>
  <si>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</si>
  <si>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</si>
  <si>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</si>
  <si>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</si>
  <si>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</si>
  <si>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</si>
  <si>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</si>
  <si>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</si>
  <si>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</si>
  <si>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</si>
  <si>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</si>
  <si>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</si>
  <si>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</si>
  <si>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</si>
  <si>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</si>
  <si>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</si>
  <si>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</si>
  <si>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</si>
  <si>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</si>
  <si>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</si>
  <si>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</si>
  <si>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</si>
  <si>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</si>
  <si>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</si>
  <si>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</si>
  <si>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</si>
  <si>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</si>
  <si>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</si>
  <si>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</si>
  <si>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</si>
  <si>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</si>
  <si>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</si>
  <si>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</si>
  <si>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</si>
  <si>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</si>
  <si>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</si>
  <si>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</si>
  <si>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</si>
  <si>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</si>
  <si>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</si>
  <si>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</si>
  <si>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</si>
  <si>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</si>
  <si>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</si>
  <si>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</si>
  <si>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</si>
  <si>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</si>
  <si>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</si>
  <si>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</si>
  <si>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</si>
  <si>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</si>
  <si>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</si>
  <si>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</si>
  <si>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</si>
  <si>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</si>
  <si>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</si>
  <si>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</si>
  <si>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</si>
  <si>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</si>
  <si>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</si>
  <si>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</si>
  <si>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</si>
  <si>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</si>
  <si>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</si>
  <si>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</si>
  <si>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</si>
  <si>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</si>
  <si>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</si>
  <si>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</si>
  <si>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</si>
  <si>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</si>
  <si>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</si>
  <si>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</si>
  <si>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</si>
  <si>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</si>
  <si>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</si>
  <si>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</si>
  <si>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</si>
  <si>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</si>
  <si>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</si>
  <si>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</si>
  <si>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</si>
  <si>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</si>
  <si>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</si>
  <si>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</si>
  <si>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</si>
  <si>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</si>
  <si>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</si>
  <si>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</si>
  <si>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</si>
  <si>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</si>
  <si>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</si>
  <si>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</si>
  <si>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</si>
  <si>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</si>
  <si>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</si>
  <si>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</si>
  <si>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</si>
  <si>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</si>
  <si>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</si>
  <si>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</si>
  <si>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</si>
  <si>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</si>
  <si>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</si>
  <si>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</si>
  <si>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</si>
  <si>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</si>
  <si>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</si>
  <si>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</si>
  <si>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</si>
  <si>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</si>
  <si>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</si>
  <si>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</si>
  <si>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</si>
  <si>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</si>
  <si>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</si>
  <si>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</si>
  <si>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</si>
  <si>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</si>
  <si>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</si>
  <si>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ประมาณการกระทรวง 2566 (กปภ.)</t>
  </si>
  <si>
    <t>ประมาณ2566 (หน่วยบริการ)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</si>
  <si>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</si>
  <si>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</si>
  <si>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</si>
  <si>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</si>
  <si>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</si>
  <si>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</si>
  <si>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</si>
  <si>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</si>
  <si>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</si>
  <si>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</si>
  <si>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</si>
  <si>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</si>
  <si>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</si>
  <si>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</si>
  <si>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</si>
  <si>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G1Name</t>
  </si>
  <si>
    <t>G2Name</t>
  </si>
  <si>
    <t>256611</t>
  </si>
  <si>
    <t>รายได้ หัก ค่าใช้จ่าย</t>
  </si>
  <si>
    <t>สรุป ทุนสำรองสุทธิ (NWC)</t>
  </si>
  <si>
    <t>เงินบำรุงคงเหลือสุทธิ</t>
  </si>
  <si>
    <t>ควบคุมค่าใช้จ่ายรอบ 11 เดือน ปี 2566</t>
  </si>
  <si>
    <t>ต.ต.65 - ส.ค.66</t>
  </si>
  <si>
    <t>ทุนสำรองสุทธิ (NWC) ส.ค. 66</t>
  </si>
  <si>
    <t>เงินบำรุงคงเหลือ ส.ค. 66</t>
  </si>
  <si>
    <t>หนี้สินและภาระผูกพัน ส.ค. 66</t>
  </si>
  <si>
    <t>แผน 11 เดือน</t>
  </si>
  <si>
    <t>ผลงาน 11 เดือน</t>
  </si>
  <si>
    <t xml:space="preserve"> แผนการดำเนินการ 11 เดือน (ล้านบาท)</t>
  </si>
  <si>
    <t xml:space="preserve"> ผลการดำเนินงาน 11 เดือน (ล้านบาท) </t>
  </si>
  <si>
    <t>รายได้ (หักรายการงบลงทุน) ต.ค.- ส.ค.66</t>
  </si>
  <si>
    <t xml:space="preserve"> แผนการดำเนินการ 11 เดือน (ล้านบาท) </t>
  </si>
  <si>
    <t xml:space="preserve"> ผลการดำเนินงาน 11 เดือน (ล้านบาท)</t>
  </si>
  <si>
    <t>ค่าใช้จ่าย (หักรายการงบค่าเสื่อม) ต.ค.- ส.ค.66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</si>
</sst>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3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1" fillId="0" borderId="0"/>
  </cellStyleXfs>
  <cellXfs count="126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7" fillId="10" borderId="3" xfId="1" applyFont="1" applyFill="1" applyBorder="1"/>
    <xf numFmtId="0" fontId="7" fillId="10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43" fontId="29" fillId="0" borderId="25" xfId="0" applyNumberFormat="1" applyFont="1" applyBorder="1" applyAlignment="1">
      <alignment horizontal="center" vertical="center"/>
    </xf>
    <xf numFmtId="43" fontId="29" fillId="0" borderId="27" xfId="0" applyNumberFormat="1" applyFont="1" applyBorder="1" applyAlignment="1">
      <alignment horizontal="center" vertical="center"/>
    </xf>
    <xf numFmtId="43" fontId="0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2" fillId="2" borderId="2" xfId="5" applyFont="1" applyFill="1" applyBorder="1" applyAlignment="1">
      <alignment horizontal="center"/>
    </xf>
    <xf numFmtId="189" fontId="30" fillId="0" borderId="1" xfId="5" applyNumberFormat="1" applyFont="1" applyFill="1" applyBorder="1" applyAlignment="1">
      <alignment horizontal="right" wrapText="1"/>
    </xf>
    <xf numFmtId="0" fontId="30" fillId="0" borderId="1" xfId="5" applyFont="1" applyFill="1" applyBorder="1" applyAlignment="1">
      <alignment wrapText="1"/>
    </xf>
    <xf numFmtId="43" fontId="32" fillId="2" borderId="2" xfId="1" applyFont="1" applyFill="1" applyBorder="1" applyAlignment="1">
      <alignment horizontal="center"/>
    </xf>
    <xf numFmtId="43" fontId="30" fillId="0" borderId="1" xfId="1" applyFont="1" applyFill="1" applyBorder="1" applyAlignment="1">
      <alignment horizontal="right" wrapText="1"/>
    </xf>
    <xf numFmtId="43" fontId="31" fillId="0" borderId="0" xfId="1" applyFont="1"/>
    <xf numFmtId="0" fontId="30" fillId="12" borderId="1" xfId="5" applyFont="1" applyFill="1" applyBorder="1" applyAlignment="1">
      <alignment wrapText="1"/>
    </xf>
    <xf numFmtId="0" fontId="30" fillId="13" borderId="1" xfId="5" applyFont="1" applyFill="1" applyBorder="1" applyAlignment="1">
      <alignment wrapText="1"/>
    </xf>
    <xf numFmtId="0" fontId="30" fillId="11" borderId="1" xfId="5" applyFont="1" applyFill="1" applyBorder="1" applyAlignment="1">
      <alignment wrapText="1"/>
    </xf>
    <xf numFmtId="0" fontId="30" fillId="9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5" xr:uid="{289C8EFB-95B4-418F-A508-18699F9CF724}"/>
  </cellStyles>
  <dxfs count="83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41" sqref="DG41"/>
    </sheetView>
  </sheetViews>
  <sheetFormatPr defaultColWidth="9.125" defaultRowHeight="12.75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>
      <c r="B1" s="8" t="s">
        <v>2840</v>
      </c>
      <c r="C1" s="8" t="s">
        <v>16</v>
      </c>
    </row>
    <row r="2" spans="1:121">
      <c r="B2" s="8" t="s">
        <v>2903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>
      <c r="B3" s="56" t="s">
        <v>2904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>
      <c r="A4" s="11" t="s">
        <v>2842</v>
      </c>
      <c r="B4" s="12" t="s">
        <v>2843</v>
      </c>
      <c r="C4" s="12" t="s">
        <v>2880</v>
      </c>
      <c r="D4" s="12" t="s">
        <v>2881</v>
      </c>
      <c r="E4" s="13" t="s">
        <v>2908</v>
      </c>
      <c r="F4" s="12" t="s">
        <v>2909</v>
      </c>
      <c r="G4" s="12" t="s">
        <v>2844</v>
      </c>
      <c r="H4" s="13" t="s">
        <v>2845</v>
      </c>
      <c r="I4" s="13"/>
      <c r="J4" s="12" t="s">
        <v>2880</v>
      </c>
      <c r="K4" s="12" t="s">
        <v>2881</v>
      </c>
      <c r="L4" s="13" t="s">
        <v>2908</v>
      </c>
      <c r="M4" s="12" t="s">
        <v>2909</v>
      </c>
      <c r="N4" s="12" t="s">
        <v>2844</v>
      </c>
      <c r="O4" s="13" t="s">
        <v>2845</v>
      </c>
      <c r="P4" s="13"/>
      <c r="Q4" s="12" t="s">
        <v>2880</v>
      </c>
      <c r="R4" s="12" t="s">
        <v>2881</v>
      </c>
      <c r="S4" s="13" t="s">
        <v>2908</v>
      </c>
      <c r="T4" s="12" t="s">
        <v>2909</v>
      </c>
      <c r="U4" s="12" t="s">
        <v>2844</v>
      </c>
      <c r="V4" s="13" t="s">
        <v>2845</v>
      </c>
      <c r="W4" s="13"/>
      <c r="X4" s="12" t="s">
        <v>2880</v>
      </c>
      <c r="Y4" s="12" t="s">
        <v>2881</v>
      </c>
      <c r="Z4" s="13" t="s">
        <v>2908</v>
      </c>
      <c r="AA4" s="12" t="s">
        <v>2909</v>
      </c>
      <c r="AB4" s="12" t="s">
        <v>2844</v>
      </c>
      <c r="AC4" s="13" t="s">
        <v>2845</v>
      </c>
      <c r="AD4" s="13"/>
      <c r="AE4" s="12" t="s">
        <v>2880</v>
      </c>
      <c r="AF4" s="12" t="s">
        <v>2881</v>
      </c>
      <c r="AG4" s="13" t="s">
        <v>2908</v>
      </c>
      <c r="AH4" s="12" t="s">
        <v>2909</v>
      </c>
      <c r="AI4" s="12" t="s">
        <v>2844</v>
      </c>
      <c r="AJ4" s="13" t="s">
        <v>2845</v>
      </c>
      <c r="AK4" s="13"/>
      <c r="AL4" s="12" t="s">
        <v>2880</v>
      </c>
      <c r="AM4" s="12" t="s">
        <v>2881</v>
      </c>
      <c r="AN4" s="13" t="s">
        <v>2908</v>
      </c>
      <c r="AO4" s="12" t="s">
        <v>2909</v>
      </c>
      <c r="AP4" s="12" t="s">
        <v>2844</v>
      </c>
      <c r="AQ4" s="13" t="s">
        <v>2845</v>
      </c>
      <c r="AR4" s="13"/>
      <c r="AS4" s="12" t="s">
        <v>2880</v>
      </c>
      <c r="AT4" s="12" t="s">
        <v>2881</v>
      </c>
      <c r="AU4" s="13" t="s">
        <v>2908</v>
      </c>
      <c r="AV4" s="12" t="s">
        <v>2909</v>
      </c>
      <c r="AW4" s="12" t="s">
        <v>2844</v>
      </c>
      <c r="AX4" s="13" t="s">
        <v>2845</v>
      </c>
      <c r="AY4" s="13"/>
      <c r="AZ4" s="12" t="s">
        <v>2880</v>
      </c>
      <c r="BA4" s="12" t="s">
        <v>2881</v>
      </c>
      <c r="BB4" s="13" t="s">
        <v>2908</v>
      </c>
      <c r="BC4" s="12" t="s">
        <v>2909</v>
      </c>
      <c r="BD4" s="12" t="s">
        <v>2844</v>
      </c>
      <c r="BE4" s="13" t="s">
        <v>2845</v>
      </c>
      <c r="BF4" s="13"/>
      <c r="BG4" s="12" t="s">
        <v>2880</v>
      </c>
      <c r="BH4" s="12" t="s">
        <v>2881</v>
      </c>
      <c r="BI4" s="13" t="s">
        <v>2908</v>
      </c>
      <c r="BJ4" s="12" t="s">
        <v>2909</v>
      </c>
      <c r="BK4" s="12" t="s">
        <v>2844</v>
      </c>
      <c r="BL4" s="13" t="s">
        <v>2845</v>
      </c>
      <c r="BM4" s="13"/>
      <c r="BN4" s="12" t="s">
        <v>2880</v>
      </c>
      <c r="BO4" s="12" t="s">
        <v>2881</v>
      </c>
      <c r="BP4" s="13" t="s">
        <v>2908</v>
      </c>
      <c r="BQ4" s="12" t="s">
        <v>2909</v>
      </c>
      <c r="BR4" s="12" t="s">
        <v>2844</v>
      </c>
      <c r="BS4" s="13" t="s">
        <v>2845</v>
      </c>
      <c r="BT4" s="13"/>
      <c r="BU4" s="12" t="s">
        <v>2880</v>
      </c>
      <c r="BV4" s="12" t="s">
        <v>2881</v>
      </c>
      <c r="BW4" s="13" t="s">
        <v>2908</v>
      </c>
      <c r="BX4" s="12" t="s">
        <v>2909</v>
      </c>
      <c r="BY4" s="12" t="s">
        <v>2844</v>
      </c>
      <c r="BZ4" s="13" t="s">
        <v>2845</v>
      </c>
      <c r="CA4" s="13"/>
      <c r="CB4" s="12" t="s">
        <v>2880</v>
      </c>
      <c r="CC4" s="12" t="s">
        <v>2881</v>
      </c>
      <c r="CD4" s="13" t="s">
        <v>2908</v>
      </c>
      <c r="CE4" s="12" t="s">
        <v>2909</v>
      </c>
      <c r="CF4" s="12" t="s">
        <v>2844</v>
      </c>
      <c r="CG4" s="13" t="s">
        <v>2845</v>
      </c>
      <c r="CH4" s="13"/>
      <c r="CI4" s="12" t="s">
        <v>2880</v>
      </c>
      <c r="CJ4" s="12" t="s">
        <v>2881</v>
      </c>
      <c r="CK4" s="13" t="s">
        <v>2908</v>
      </c>
      <c r="CL4" s="12" t="s">
        <v>2909</v>
      </c>
      <c r="CM4" s="12" t="s">
        <v>2844</v>
      </c>
      <c r="CN4" s="13" t="s">
        <v>2845</v>
      </c>
      <c r="CO4" s="13"/>
      <c r="CP4" s="12" t="s">
        <v>2880</v>
      </c>
      <c r="CQ4" s="12" t="s">
        <v>2881</v>
      </c>
      <c r="CR4" s="13" t="s">
        <v>2908</v>
      </c>
      <c r="CS4" s="12" t="s">
        <v>2909</v>
      </c>
      <c r="CT4" s="12" t="s">
        <v>2844</v>
      </c>
      <c r="CU4" s="13" t="s">
        <v>2845</v>
      </c>
      <c r="CV4" s="13"/>
      <c r="CW4" s="12" t="s">
        <v>2880</v>
      </c>
      <c r="CX4" s="12" t="s">
        <v>2881</v>
      </c>
      <c r="CY4" s="13" t="s">
        <v>2908</v>
      </c>
      <c r="CZ4" s="12" t="s">
        <v>2909</v>
      </c>
      <c r="DA4" s="12" t="s">
        <v>2844</v>
      </c>
      <c r="DB4" s="13" t="s">
        <v>2845</v>
      </c>
      <c r="DC4" s="13"/>
      <c r="DD4" s="12" t="s">
        <v>2880</v>
      </c>
      <c r="DE4" s="12" t="s">
        <v>2881</v>
      </c>
      <c r="DF4" s="13" t="s">
        <v>2908</v>
      </c>
      <c r="DG4" s="12" t="s">
        <v>2909</v>
      </c>
      <c r="DH4" s="12" t="s">
        <v>2844</v>
      </c>
      <c r="DI4" s="13" t="s">
        <v>2845</v>
      </c>
      <c r="DJ4" s="13"/>
      <c r="DK4" s="12" t="s">
        <v>2880</v>
      </c>
      <c r="DL4" s="12" t="s">
        <v>2881</v>
      </c>
      <c r="DM4" s="13" t="s">
        <v>2908</v>
      </c>
      <c r="DN4" s="12" t="s">
        <v>2909</v>
      </c>
      <c r="DO4" s="12" t="s">
        <v>2844</v>
      </c>
      <c r="DP4" s="13" t="s">
        <v>2845</v>
      </c>
      <c r="DQ4" s="13"/>
    </row>
    <row r="5" spans="1:121" s="24" customFormat="1" ht="14.25" customHeight="1">
      <c r="A5" s="35" t="s">
        <v>2790</v>
      </c>
      <c r="B5" s="35" t="s">
        <v>2791</v>
      </c>
      <c r="C5" s="120">
        <v>690156557.32000005</v>
      </c>
      <c r="D5" s="120">
        <v>479197514.97000003</v>
      </c>
      <c r="E5" s="120">
        <v>439264388.72250003</v>
      </c>
      <c r="F5" s="120">
        <v>395434494.18999976</v>
      </c>
      <c r="G5" s="120">
        <v>-43829894.532499999</v>
      </c>
      <c r="H5" s="120">
        <v>-9.9780213597485616</v>
      </c>
      <c r="I5" s="118" t="s">
        <v>2890</v>
      </c>
      <c r="J5" s="120">
        <v>171062316.19999999</v>
      </c>
      <c r="K5" s="120">
        <v>147390000</v>
      </c>
      <c r="L5" s="120">
        <v>135107500</v>
      </c>
      <c r="M5" s="120">
        <v>124638065.92999998</v>
      </c>
      <c r="N5" s="120">
        <v>-10469434.07</v>
      </c>
      <c r="O5" s="120">
        <v>-7.7489658753215043</v>
      </c>
      <c r="P5" s="118" t="s">
        <v>2890</v>
      </c>
      <c r="Q5" s="120">
        <v>57490143.420000002</v>
      </c>
      <c r="R5" s="120">
        <v>57299123.560000002</v>
      </c>
      <c r="S5" s="120">
        <v>52524196.596666664</v>
      </c>
      <c r="T5" s="120">
        <v>32793232.14000003</v>
      </c>
      <c r="U5" s="120">
        <v>-19730964.456666667</v>
      </c>
      <c r="V5" s="120">
        <v>-37.565475980871739</v>
      </c>
      <c r="W5" s="118" t="s">
        <v>2890</v>
      </c>
      <c r="X5" s="120">
        <v>84885849.569999993</v>
      </c>
      <c r="Y5" s="120">
        <v>36618073.520000003</v>
      </c>
      <c r="Z5" s="120">
        <v>33566567.393333331</v>
      </c>
      <c r="AA5" s="120">
        <v>28370859.220000003</v>
      </c>
      <c r="AB5" s="120">
        <v>-5195708.1733333338</v>
      </c>
      <c r="AC5" s="120">
        <v>-15.478818886810734</v>
      </c>
      <c r="AD5" s="118" t="s">
        <v>2890</v>
      </c>
      <c r="AE5" s="120">
        <v>33080960.73</v>
      </c>
      <c r="AF5" s="120">
        <v>26502818.760000002</v>
      </c>
      <c r="AG5" s="120">
        <v>24294250.530000001</v>
      </c>
      <c r="AH5" s="120">
        <v>19985361.880000003</v>
      </c>
      <c r="AI5" s="120">
        <v>-4308888.6500000004</v>
      </c>
      <c r="AJ5" s="120">
        <v>-17.736248519702741</v>
      </c>
      <c r="AK5" s="118" t="s">
        <v>2890</v>
      </c>
      <c r="AL5" s="120">
        <v>22169727.98</v>
      </c>
      <c r="AM5" s="120">
        <v>21480000</v>
      </c>
      <c r="AN5" s="120">
        <v>19690000</v>
      </c>
      <c r="AO5" s="120">
        <v>14987647.030000005</v>
      </c>
      <c r="AP5" s="120">
        <v>-4702352.97</v>
      </c>
      <c r="AQ5" s="120">
        <v>-23.881934840020314</v>
      </c>
      <c r="AR5" s="118" t="s">
        <v>2890</v>
      </c>
      <c r="AS5" s="120">
        <v>194969181.53999999</v>
      </c>
      <c r="AT5" s="120">
        <v>130000000</v>
      </c>
      <c r="AU5" s="120">
        <v>119166666.66666666</v>
      </c>
      <c r="AV5" s="120">
        <v>115370360.62999997</v>
      </c>
      <c r="AW5" s="120">
        <v>-3796306.0366666662</v>
      </c>
      <c r="AX5" s="120">
        <v>-3.1857113594405599</v>
      </c>
      <c r="AY5" s="118" t="s">
        <v>2890</v>
      </c>
      <c r="AZ5" s="120">
        <v>45332336.130000003</v>
      </c>
      <c r="BA5" s="120">
        <v>37740694.009999998</v>
      </c>
      <c r="BB5" s="120">
        <v>34595636.17583333</v>
      </c>
      <c r="BC5" s="120">
        <v>27222244.369999997</v>
      </c>
      <c r="BD5" s="120">
        <v>-7373391.8058333332</v>
      </c>
      <c r="BE5" s="120">
        <v>-21.313068990429464</v>
      </c>
      <c r="BF5" s="118" t="s">
        <v>2890</v>
      </c>
      <c r="BG5" s="120">
        <v>36104672.490000002</v>
      </c>
      <c r="BH5" s="120">
        <v>44230615.5</v>
      </c>
      <c r="BI5" s="120">
        <v>40544730.875</v>
      </c>
      <c r="BJ5" s="120">
        <v>28750835.959999993</v>
      </c>
      <c r="BK5" s="120">
        <v>-11793894.914999999</v>
      </c>
      <c r="BL5" s="120">
        <v>-29.088600813162998</v>
      </c>
      <c r="BM5" s="118" t="s">
        <v>2890</v>
      </c>
      <c r="BN5" s="120">
        <v>57065243.840000004</v>
      </c>
      <c r="BO5" s="120">
        <v>43000000</v>
      </c>
      <c r="BP5" s="120">
        <v>39416666.666666664</v>
      </c>
      <c r="BQ5" s="120">
        <v>31627759.890000008</v>
      </c>
      <c r="BR5" s="120">
        <v>-7788906.7766666673</v>
      </c>
      <c r="BS5" s="120">
        <v>-19.760440025369981</v>
      </c>
      <c r="BT5" s="118" t="s">
        <v>2890</v>
      </c>
      <c r="BU5" s="120">
        <v>66776080.25</v>
      </c>
      <c r="BV5" s="120">
        <v>30985000</v>
      </c>
      <c r="BW5" s="120">
        <v>28402916.666666664</v>
      </c>
      <c r="BX5" s="120">
        <v>33024151.650000006</v>
      </c>
      <c r="BY5" s="120">
        <v>4621234.9833333334</v>
      </c>
      <c r="BZ5" s="120">
        <v>16.270283216218992</v>
      </c>
      <c r="CA5" s="118" t="s">
        <v>2891</v>
      </c>
      <c r="CB5" s="120">
        <v>80135217.079999998</v>
      </c>
      <c r="CC5" s="120">
        <v>92072394.260000005</v>
      </c>
      <c r="CD5" s="120">
        <v>84399694.738333344</v>
      </c>
      <c r="CE5" s="120">
        <v>63722443.119999982</v>
      </c>
      <c r="CF5" s="120">
        <v>-20677251.618333332</v>
      </c>
      <c r="CG5" s="120">
        <v>-24.499201901665138</v>
      </c>
      <c r="CH5" s="118" t="s">
        <v>2890</v>
      </c>
      <c r="CI5" s="120">
        <v>18310539.600000001</v>
      </c>
      <c r="CJ5" s="120">
        <v>17000000</v>
      </c>
      <c r="CK5" s="120">
        <v>15583333.333333334</v>
      </c>
      <c r="CL5" s="120">
        <v>13226141.700000001</v>
      </c>
      <c r="CM5" s="120">
        <v>-2357191.6333333333</v>
      </c>
      <c r="CN5" s="120">
        <v>-15.126363422459892</v>
      </c>
      <c r="CO5" s="118" t="s">
        <v>2890</v>
      </c>
      <c r="CP5" s="120">
        <v>44991664.409999996</v>
      </c>
      <c r="CQ5" s="120">
        <v>59271751.82</v>
      </c>
      <c r="CR5" s="120">
        <v>54332439.168333329</v>
      </c>
      <c r="CS5" s="120">
        <v>35453167.050000004</v>
      </c>
      <c r="CT5" s="120">
        <v>-18879272.118333332</v>
      </c>
      <c r="CU5" s="120">
        <v>-34.747698441885476</v>
      </c>
      <c r="CV5" s="118" t="s">
        <v>2890</v>
      </c>
      <c r="CW5" s="120">
        <v>35287586.130000003</v>
      </c>
      <c r="CX5" s="120">
        <v>18242000</v>
      </c>
      <c r="CY5" s="120">
        <v>16721833.333333332</v>
      </c>
      <c r="CZ5" s="120">
        <v>13241855.299999997</v>
      </c>
      <c r="DA5" s="120">
        <v>-3479978.0333333337</v>
      </c>
      <c r="DB5" s="120">
        <v>-20.810983843478088</v>
      </c>
      <c r="DC5" s="118" t="s">
        <v>2890</v>
      </c>
      <c r="DD5" s="120">
        <v>17230046.600000001</v>
      </c>
      <c r="DE5" s="120">
        <v>15689800</v>
      </c>
      <c r="DF5" s="120">
        <v>14382316.666666668</v>
      </c>
      <c r="DG5" s="120">
        <v>12591763.38000001</v>
      </c>
      <c r="DH5" s="120">
        <v>-1790553.2866666666</v>
      </c>
      <c r="DI5" s="120">
        <v>-12.449686153945992</v>
      </c>
      <c r="DJ5" s="118" t="s">
        <v>2890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1256719786.3999999</v>
      </c>
      <c r="DM5" s="14">
        <f t="shared" si="0"/>
        <v>1151993137.5333333</v>
      </c>
      <c r="DN5" s="14">
        <f>F5+M5+T5+AA5+AH5+AO5+AV5+BC5+BJ5+BQ5+BX5+CE5+CL5+CS5+CZ5+DG5</f>
        <v>990440383.4399997</v>
      </c>
      <c r="DO5" s="14">
        <f>DN5-DM5</f>
        <v>-161552754.0933336</v>
      </c>
      <c r="DP5" s="14">
        <f>DO5/DM5*100</f>
        <v>-14.023760110173313</v>
      </c>
      <c r="DQ5" s="14" t="str">
        <f>IF((DP5&gt;0),"OK","Not OK")</f>
        <v>Not OK</v>
      </c>
    </row>
    <row r="6" spans="1:121" s="24" customFormat="1" ht="14.25" customHeight="1">
      <c r="A6" s="35" t="s">
        <v>2792</v>
      </c>
      <c r="B6" s="35" t="s">
        <v>2793</v>
      </c>
      <c r="C6" s="120">
        <v>1362333.33</v>
      </c>
      <c r="D6" s="120">
        <v>1200000</v>
      </c>
      <c r="E6" s="120">
        <v>1100000</v>
      </c>
      <c r="F6" s="120">
        <v>1850090</v>
      </c>
      <c r="G6" s="120">
        <v>750090</v>
      </c>
      <c r="H6" s="120">
        <v>68.19</v>
      </c>
      <c r="I6" s="118" t="s">
        <v>2891</v>
      </c>
      <c r="J6" s="120">
        <v>206733.33</v>
      </c>
      <c r="K6" s="120">
        <v>300000</v>
      </c>
      <c r="L6" s="120">
        <v>275000</v>
      </c>
      <c r="M6" s="120">
        <v>236550</v>
      </c>
      <c r="N6" s="120">
        <v>-38450</v>
      </c>
      <c r="O6" s="120">
        <v>-13.981818181818181</v>
      </c>
      <c r="P6" s="118" t="s">
        <v>2890</v>
      </c>
      <c r="Q6" s="120">
        <v>340400</v>
      </c>
      <c r="R6" s="120">
        <v>290100</v>
      </c>
      <c r="S6" s="120">
        <v>265925</v>
      </c>
      <c r="T6" s="120">
        <v>0</v>
      </c>
      <c r="U6" s="120">
        <v>-265925</v>
      </c>
      <c r="V6" s="120">
        <v>-100</v>
      </c>
      <c r="W6" s="118" t="s">
        <v>2890</v>
      </c>
      <c r="X6" s="120">
        <v>162400</v>
      </c>
      <c r="Y6" s="120">
        <v>150000</v>
      </c>
      <c r="Z6" s="120">
        <v>137500</v>
      </c>
      <c r="AA6" s="120">
        <v>132250</v>
      </c>
      <c r="AB6" s="120">
        <v>-5250</v>
      </c>
      <c r="AC6" s="120">
        <v>-3.8181818181818183</v>
      </c>
      <c r="AD6" s="118" t="s">
        <v>2890</v>
      </c>
      <c r="AE6" s="120">
        <v>106652</v>
      </c>
      <c r="AF6" s="120">
        <v>87260.73</v>
      </c>
      <c r="AG6" s="120">
        <v>79989.002500000002</v>
      </c>
      <c r="AH6" s="120">
        <v>53900</v>
      </c>
      <c r="AI6" s="120">
        <v>-26089.002499999999</v>
      </c>
      <c r="AJ6" s="120">
        <v>-32.615736769564037</v>
      </c>
      <c r="AK6" s="118" t="s">
        <v>2890</v>
      </c>
      <c r="AL6" s="120">
        <v>102066.66</v>
      </c>
      <c r="AM6" s="120">
        <v>130000</v>
      </c>
      <c r="AN6" s="120">
        <v>119166.66666666667</v>
      </c>
      <c r="AO6" s="120">
        <v>35200</v>
      </c>
      <c r="AP6" s="120">
        <v>-83966.666666666672</v>
      </c>
      <c r="AQ6" s="120">
        <v>-70.461538461538453</v>
      </c>
      <c r="AR6" s="118" t="s">
        <v>2890</v>
      </c>
      <c r="AS6" s="120">
        <v>324866.65999999997</v>
      </c>
      <c r="AT6" s="120">
        <v>200000</v>
      </c>
      <c r="AU6" s="120">
        <v>183333.33333333334</v>
      </c>
      <c r="AV6" s="120">
        <v>134250</v>
      </c>
      <c r="AW6" s="120">
        <v>-49083.333333333343</v>
      </c>
      <c r="AX6" s="120">
        <v>-26.77272727272727</v>
      </c>
      <c r="AY6" s="118" t="s">
        <v>2890</v>
      </c>
      <c r="AZ6" s="120">
        <v>134133.32999999999</v>
      </c>
      <c r="BA6" s="120">
        <v>200000</v>
      </c>
      <c r="BB6" s="120">
        <v>183333.33333333334</v>
      </c>
      <c r="BC6" s="120">
        <v>108000</v>
      </c>
      <c r="BD6" s="120">
        <v>-75333.333333333328</v>
      </c>
      <c r="BE6" s="120">
        <v>-41.090909090909093</v>
      </c>
      <c r="BF6" s="118" t="s">
        <v>2890</v>
      </c>
      <c r="BG6" s="120">
        <v>141200</v>
      </c>
      <c r="BH6" s="120">
        <v>151700</v>
      </c>
      <c r="BI6" s="120">
        <v>139058.33333333334</v>
      </c>
      <c r="BJ6" s="120">
        <v>130850</v>
      </c>
      <c r="BK6" s="120">
        <v>-8208.3333333333339</v>
      </c>
      <c r="BL6" s="120">
        <v>-5.9027985857254155</v>
      </c>
      <c r="BM6" s="118" t="s">
        <v>2890</v>
      </c>
      <c r="BN6" s="120">
        <v>212333.33</v>
      </c>
      <c r="BO6" s="120">
        <v>118000</v>
      </c>
      <c r="BP6" s="120">
        <v>108166.66666666667</v>
      </c>
      <c r="BQ6" s="120">
        <v>98550</v>
      </c>
      <c r="BR6" s="120">
        <v>-9616.6666666666679</v>
      </c>
      <c r="BS6" s="120">
        <v>-8.8906009244992301</v>
      </c>
      <c r="BT6" s="118" t="s">
        <v>2890</v>
      </c>
      <c r="BU6" s="120">
        <v>75066.66</v>
      </c>
      <c r="BV6" s="120">
        <v>100000</v>
      </c>
      <c r="BW6" s="120">
        <v>91666.666666666672</v>
      </c>
      <c r="BX6" s="120">
        <v>20700</v>
      </c>
      <c r="BY6" s="120">
        <v>-70966.666666666672</v>
      </c>
      <c r="BZ6" s="120">
        <v>-77.418181818181822</v>
      </c>
      <c r="CA6" s="118" t="s">
        <v>2890</v>
      </c>
      <c r="CB6" s="120">
        <v>255680</v>
      </c>
      <c r="CC6" s="120">
        <v>336500</v>
      </c>
      <c r="CD6" s="120">
        <v>308458.33333333337</v>
      </c>
      <c r="CE6" s="120">
        <v>318329</v>
      </c>
      <c r="CF6" s="120">
        <v>9870.6666666666679</v>
      </c>
      <c r="CG6" s="120">
        <v>3.2</v>
      </c>
      <c r="CH6" s="118" t="s">
        <v>2891</v>
      </c>
      <c r="CI6" s="120">
        <v>21933.33</v>
      </c>
      <c r="CJ6" s="120">
        <v>30000</v>
      </c>
      <c r="CK6" s="120">
        <v>27500</v>
      </c>
      <c r="CL6" s="120">
        <v>11839</v>
      </c>
      <c r="CM6" s="120">
        <v>-15661</v>
      </c>
      <c r="CN6" s="120">
        <v>-56.949090909090913</v>
      </c>
      <c r="CO6" s="118" t="s">
        <v>2890</v>
      </c>
      <c r="CP6" s="120">
        <v>359866.66</v>
      </c>
      <c r="CQ6" s="120">
        <v>270000</v>
      </c>
      <c r="CR6" s="120">
        <v>247500</v>
      </c>
      <c r="CS6" s="120">
        <v>224250</v>
      </c>
      <c r="CT6" s="120">
        <v>-23250</v>
      </c>
      <c r="CU6" s="120">
        <v>-9.3939393939393927</v>
      </c>
      <c r="CV6" s="118" t="s">
        <v>2890</v>
      </c>
      <c r="CW6" s="120">
        <v>182315</v>
      </c>
      <c r="CX6" s="120">
        <v>80000</v>
      </c>
      <c r="CY6" s="120">
        <v>73333.333333333328</v>
      </c>
      <c r="CZ6" s="120">
        <v>24350</v>
      </c>
      <c r="DA6" s="120">
        <v>-48983.333333333336</v>
      </c>
      <c r="DB6" s="120">
        <v>-66.795454545454547</v>
      </c>
      <c r="DC6" s="118" t="s">
        <v>2890</v>
      </c>
      <c r="DD6" s="120">
        <v>16000</v>
      </c>
      <c r="DE6" s="120">
        <v>31500</v>
      </c>
      <c r="DF6" s="120">
        <v>28875</v>
      </c>
      <c r="DG6" s="120">
        <v>39750</v>
      </c>
      <c r="DH6" s="120">
        <v>10875</v>
      </c>
      <c r="DI6" s="120">
        <v>37.662337662337663</v>
      </c>
      <c r="DJ6" s="118" t="s">
        <v>2891</v>
      </c>
      <c r="DK6" s="14">
        <f t="shared" ref="DK6:DK16" si="1">C6+J6+Q6+X6+AE6+AL6+AS6+AZ6+BG6+BN6+BU6+CB6+CI6+CP6+CW6+DD6</f>
        <v>4003980.290000001</v>
      </c>
      <c r="DL6" s="14">
        <f t="shared" si="0"/>
        <v>3675060.73</v>
      </c>
      <c r="DM6" s="14">
        <f t="shared" si="0"/>
        <v>3368805.6691666669</v>
      </c>
      <c r="DN6" s="14">
        <f t="shared" ref="DN6:DN16" si="2">F6+M6+T6+AA6+AH6+AO6+AV6+BC6+BJ6+BQ6+BX6+CE6+CL6+CS6+CZ6+DG6</f>
        <v>3418858</v>
      </c>
      <c r="DO6" s="14">
        <f t="shared" ref="DO6:DO16" si="3">DN6-DM6</f>
        <v>50052.330833333079</v>
      </c>
      <c r="DP6" s="14">
        <f t="shared" ref="DP6:DP16" si="4">DO6/DM6*100</f>
        <v>1.4857589231531541</v>
      </c>
      <c r="DQ6" s="14" t="str">
        <f t="shared" ref="DQ6:DQ16" si="5">IF((DP6&gt;0),"OK","Not OK")</f>
        <v>OK</v>
      </c>
    </row>
    <row r="7" spans="1:121" s="24" customFormat="1" ht="14.25" customHeight="1">
      <c r="A7" s="35" t="s">
        <v>2794</v>
      </c>
      <c r="B7" s="35" t="s">
        <v>2795</v>
      </c>
      <c r="C7" s="120">
        <v>11030213.24</v>
      </c>
      <c r="D7" s="120">
        <v>13600000</v>
      </c>
      <c r="E7" s="120">
        <v>12466666.666666668</v>
      </c>
      <c r="F7" s="120">
        <v>8004297.7200000007</v>
      </c>
      <c r="G7" s="120">
        <v>-4462368.9466666663</v>
      </c>
      <c r="H7" s="120">
        <v>-35.794403315508021</v>
      </c>
      <c r="I7" s="118" t="s">
        <v>2890</v>
      </c>
      <c r="J7" s="120">
        <v>1125928.1399999999</v>
      </c>
      <c r="K7" s="120">
        <v>1500000</v>
      </c>
      <c r="L7" s="120">
        <v>1375000</v>
      </c>
      <c r="M7" s="120">
        <v>2021116.92</v>
      </c>
      <c r="N7" s="120">
        <v>646116.92000000004</v>
      </c>
      <c r="O7" s="120">
        <v>46.990321454545452</v>
      </c>
      <c r="P7" s="118" t="s">
        <v>2891</v>
      </c>
      <c r="Q7" s="120">
        <v>716783</v>
      </c>
      <c r="R7" s="120">
        <v>253240</v>
      </c>
      <c r="S7" s="120">
        <v>232136.66666666669</v>
      </c>
      <c r="T7" s="120">
        <v>160834.5</v>
      </c>
      <c r="U7" s="120">
        <v>-71302.166666666672</v>
      </c>
      <c r="V7" s="120">
        <v>-30.715598569808016</v>
      </c>
      <c r="W7" s="118" t="s">
        <v>2890</v>
      </c>
      <c r="X7" s="120">
        <v>879353.33</v>
      </c>
      <c r="Y7" s="120">
        <v>60000</v>
      </c>
      <c r="Z7" s="120">
        <v>55000</v>
      </c>
      <c r="AA7" s="120">
        <v>51897</v>
      </c>
      <c r="AB7" s="120">
        <v>-3103</v>
      </c>
      <c r="AC7" s="120">
        <v>-5.6418181818181816</v>
      </c>
      <c r="AD7" s="118" t="s">
        <v>2890</v>
      </c>
      <c r="AE7" s="120">
        <v>129046.66</v>
      </c>
      <c r="AF7" s="120">
        <v>107710.91</v>
      </c>
      <c r="AG7" s="120">
        <v>98735.000833333339</v>
      </c>
      <c r="AH7" s="120">
        <v>26865.5</v>
      </c>
      <c r="AI7" s="120">
        <v>-71869.500833333339</v>
      </c>
      <c r="AJ7" s="120">
        <v>-72.790297489995964</v>
      </c>
      <c r="AK7" s="118" t="s">
        <v>2890</v>
      </c>
      <c r="AL7" s="120">
        <v>108852</v>
      </c>
      <c r="AM7" s="120">
        <v>200000</v>
      </c>
      <c r="AN7" s="120">
        <v>183333.33333333334</v>
      </c>
      <c r="AO7" s="120">
        <v>3795</v>
      </c>
      <c r="AP7" s="120">
        <v>-179538.33333333334</v>
      </c>
      <c r="AQ7" s="120">
        <v>-97.93</v>
      </c>
      <c r="AR7" s="118" t="s">
        <v>2890</v>
      </c>
      <c r="AS7" s="120">
        <v>335543</v>
      </c>
      <c r="AT7" s="120">
        <v>200000</v>
      </c>
      <c r="AU7" s="120">
        <v>183333.33333333334</v>
      </c>
      <c r="AV7" s="120">
        <v>454095.75</v>
      </c>
      <c r="AW7" s="120">
        <v>270762.41666666669</v>
      </c>
      <c r="AX7" s="120">
        <v>147.68859090909092</v>
      </c>
      <c r="AY7" s="118" t="s">
        <v>2891</v>
      </c>
      <c r="AZ7" s="120">
        <v>72645.33</v>
      </c>
      <c r="BA7" s="120">
        <v>50000</v>
      </c>
      <c r="BB7" s="120">
        <v>45833.333333333328</v>
      </c>
      <c r="BC7" s="120">
        <v>53078.5</v>
      </c>
      <c r="BD7" s="120">
        <v>7245.166666666667</v>
      </c>
      <c r="BE7" s="120">
        <v>15.807636363636362</v>
      </c>
      <c r="BF7" s="118" t="s">
        <v>2891</v>
      </c>
      <c r="BG7" s="120">
        <v>625787</v>
      </c>
      <c r="BH7" s="120">
        <v>70000</v>
      </c>
      <c r="BI7" s="120">
        <v>64166.666666666672</v>
      </c>
      <c r="BJ7" s="120">
        <v>92482</v>
      </c>
      <c r="BK7" s="120">
        <v>28315.333333333336</v>
      </c>
      <c r="BL7" s="120">
        <v>44.127792207792204</v>
      </c>
      <c r="BM7" s="118" t="s">
        <v>2891</v>
      </c>
      <c r="BN7" s="120">
        <v>163244</v>
      </c>
      <c r="BO7" s="120">
        <v>410000</v>
      </c>
      <c r="BP7" s="120">
        <v>375833.33333333337</v>
      </c>
      <c r="BQ7" s="120">
        <v>438035</v>
      </c>
      <c r="BR7" s="120">
        <v>62201.666666666672</v>
      </c>
      <c r="BS7" s="120">
        <v>16.550332594235034</v>
      </c>
      <c r="BT7" s="118" t="s">
        <v>2891</v>
      </c>
      <c r="BU7" s="120">
        <v>0</v>
      </c>
      <c r="BV7" s="120">
        <v>5000</v>
      </c>
      <c r="BW7" s="120">
        <v>4583.333333333333</v>
      </c>
      <c r="BX7" s="120">
        <v>181425</v>
      </c>
      <c r="BY7" s="120">
        <v>176841.66666666669</v>
      </c>
      <c r="BZ7" s="120">
        <v>3858.363636363636</v>
      </c>
      <c r="CA7" s="118" t="s">
        <v>2891</v>
      </c>
      <c r="CB7" s="120">
        <v>101233.33</v>
      </c>
      <c r="CC7" s="120">
        <v>675000</v>
      </c>
      <c r="CD7" s="120">
        <v>618750</v>
      </c>
      <c r="CE7" s="120">
        <v>320043</v>
      </c>
      <c r="CF7" s="120">
        <v>-298707</v>
      </c>
      <c r="CG7" s="120">
        <v>-48.275878787878781</v>
      </c>
      <c r="CH7" s="118" t="s">
        <v>2890</v>
      </c>
      <c r="CI7" s="120">
        <v>0</v>
      </c>
      <c r="CJ7" s="120">
        <v>0</v>
      </c>
      <c r="CK7" s="120">
        <v>0</v>
      </c>
      <c r="CL7" s="120">
        <v>2921</v>
      </c>
      <c r="CM7" s="120">
        <v>2921</v>
      </c>
      <c r="CN7" s="121"/>
      <c r="CO7" s="118" t="s">
        <v>2891</v>
      </c>
      <c r="CP7" s="120">
        <v>318672</v>
      </c>
      <c r="CQ7" s="120">
        <v>234398</v>
      </c>
      <c r="CR7" s="120">
        <v>214864.83333333334</v>
      </c>
      <c r="CS7" s="120">
        <v>251948.32</v>
      </c>
      <c r="CT7" s="120">
        <v>37083.486666666671</v>
      </c>
      <c r="CU7" s="120">
        <v>17.258983748697826</v>
      </c>
      <c r="CV7" s="118" t="s">
        <v>2891</v>
      </c>
      <c r="CW7" s="120">
        <v>621399.5</v>
      </c>
      <c r="CX7" s="120">
        <v>100000</v>
      </c>
      <c r="CY7" s="120">
        <v>91666.666666666672</v>
      </c>
      <c r="CZ7" s="120">
        <v>12363.7</v>
      </c>
      <c r="DA7" s="120">
        <v>-79302.966666666674</v>
      </c>
      <c r="DB7" s="120">
        <v>-86.512327272727276</v>
      </c>
      <c r="DC7" s="118" t="s">
        <v>2890</v>
      </c>
      <c r="DD7" s="120">
        <v>46226.66</v>
      </c>
      <c r="DE7" s="120">
        <v>5000</v>
      </c>
      <c r="DF7" s="120">
        <v>4583.333333333333</v>
      </c>
      <c r="DG7" s="120">
        <v>13906</v>
      </c>
      <c r="DH7" s="120">
        <v>9322.6666666666661</v>
      </c>
      <c r="DI7" s="120">
        <v>203.40363636363637</v>
      </c>
      <c r="DJ7" s="118" t="s">
        <v>2891</v>
      </c>
      <c r="DK7" s="14">
        <f t="shared" si="1"/>
        <v>16274927.190000001</v>
      </c>
      <c r="DL7" s="14">
        <f t="shared" si="0"/>
        <v>17470348.91</v>
      </c>
      <c r="DM7" s="14">
        <f t="shared" si="0"/>
        <v>16014486.500833336</v>
      </c>
      <c r="DN7" s="14">
        <f t="shared" si="2"/>
        <v>12089104.91</v>
      </c>
      <c r="DO7" s="14">
        <f t="shared" si="3"/>
        <v>-3925381.5908333361</v>
      </c>
      <c r="DP7" s="14">
        <f t="shared" si="4"/>
        <v>-24.511442128532021</v>
      </c>
      <c r="DQ7" s="14" t="str">
        <f t="shared" si="5"/>
        <v>Not OK</v>
      </c>
    </row>
    <row r="8" spans="1:121" s="24" customFormat="1" ht="14.25" customHeight="1">
      <c r="A8" s="35" t="s">
        <v>2865</v>
      </c>
      <c r="B8" s="35" t="s">
        <v>2796</v>
      </c>
      <c r="C8" s="120">
        <v>21380934.239999998</v>
      </c>
      <c r="D8" s="120">
        <v>27200000</v>
      </c>
      <c r="E8" s="120">
        <v>24933333.333333336</v>
      </c>
      <c r="F8" s="120">
        <v>24232406.460000005</v>
      </c>
      <c r="G8" s="120">
        <v>-700926.87333333329</v>
      </c>
      <c r="H8" s="120">
        <v>-2.8112040374331553</v>
      </c>
      <c r="I8" s="118" t="s">
        <v>2890</v>
      </c>
      <c r="J8" s="120">
        <v>9120845.4800000004</v>
      </c>
      <c r="K8" s="120">
        <v>6500000</v>
      </c>
      <c r="L8" s="120">
        <v>5958333.333333334</v>
      </c>
      <c r="M8" s="120">
        <v>6440887.4899999993</v>
      </c>
      <c r="N8" s="120">
        <v>482554.15666666668</v>
      </c>
      <c r="O8" s="120">
        <v>8.0988110209790207</v>
      </c>
      <c r="P8" s="118" t="s">
        <v>2891</v>
      </c>
      <c r="Q8" s="120">
        <v>1426089.78</v>
      </c>
      <c r="R8" s="120">
        <v>1489748</v>
      </c>
      <c r="S8" s="120">
        <v>1365602.3333333335</v>
      </c>
      <c r="T8" s="120">
        <v>1358612.8499999999</v>
      </c>
      <c r="U8" s="120">
        <v>-6989.4833333333336</v>
      </c>
      <c r="V8" s="120">
        <v>-0.51182420846283461</v>
      </c>
      <c r="W8" s="118" t="s">
        <v>2890</v>
      </c>
      <c r="X8" s="120">
        <v>1145776.6499999999</v>
      </c>
      <c r="Y8" s="120">
        <v>870000</v>
      </c>
      <c r="Z8" s="120">
        <v>797500</v>
      </c>
      <c r="AA8" s="120">
        <v>555680.43000000005</v>
      </c>
      <c r="AB8" s="120">
        <v>-241819.57</v>
      </c>
      <c r="AC8" s="120">
        <v>-30.32220313479624</v>
      </c>
      <c r="AD8" s="118" t="s">
        <v>2890</v>
      </c>
      <c r="AE8" s="120">
        <v>1503831.8</v>
      </c>
      <c r="AF8" s="120">
        <v>1438528.88</v>
      </c>
      <c r="AG8" s="120">
        <v>1318651.4733333334</v>
      </c>
      <c r="AH8" s="120">
        <v>854987.31</v>
      </c>
      <c r="AI8" s="120">
        <v>-463664.16333333333</v>
      </c>
      <c r="AJ8" s="120">
        <v>-35.161994864440324</v>
      </c>
      <c r="AK8" s="118" t="s">
        <v>2890</v>
      </c>
      <c r="AL8" s="120">
        <v>499002</v>
      </c>
      <c r="AM8" s="120">
        <v>1000000</v>
      </c>
      <c r="AN8" s="120">
        <v>916666.66666666663</v>
      </c>
      <c r="AO8" s="120">
        <v>366509.11000000004</v>
      </c>
      <c r="AP8" s="120">
        <v>-550157.55666666676</v>
      </c>
      <c r="AQ8" s="120">
        <v>-60.017187999999997</v>
      </c>
      <c r="AR8" s="118" t="s">
        <v>2890</v>
      </c>
      <c r="AS8" s="120">
        <v>2420757.88</v>
      </c>
      <c r="AT8" s="120">
        <v>2000000</v>
      </c>
      <c r="AU8" s="120">
        <v>1833333.3333333333</v>
      </c>
      <c r="AV8" s="120">
        <v>2116141.96</v>
      </c>
      <c r="AW8" s="120">
        <v>282808.62666666665</v>
      </c>
      <c r="AX8" s="120">
        <v>15.425925090909089</v>
      </c>
      <c r="AY8" s="118" t="s">
        <v>2891</v>
      </c>
      <c r="AZ8" s="120">
        <v>557401.89</v>
      </c>
      <c r="BA8" s="120">
        <v>910000</v>
      </c>
      <c r="BB8" s="120">
        <v>834166.66666666663</v>
      </c>
      <c r="BC8" s="120">
        <v>628813.21000000008</v>
      </c>
      <c r="BD8" s="120">
        <v>-205353.45666666667</v>
      </c>
      <c r="BE8" s="120">
        <v>-24.617797002997001</v>
      </c>
      <c r="BF8" s="118" t="s">
        <v>2890</v>
      </c>
      <c r="BG8" s="120">
        <v>1569250.64</v>
      </c>
      <c r="BH8" s="120">
        <v>877885.9</v>
      </c>
      <c r="BI8" s="120">
        <v>804728.7416666667</v>
      </c>
      <c r="BJ8" s="120">
        <v>681809</v>
      </c>
      <c r="BK8" s="120">
        <v>-122919.74166666665</v>
      </c>
      <c r="BL8" s="120">
        <v>-15.274680187523643</v>
      </c>
      <c r="BM8" s="118" t="s">
        <v>2890</v>
      </c>
      <c r="BN8" s="120">
        <v>795699.84</v>
      </c>
      <c r="BO8" s="120">
        <v>1000000</v>
      </c>
      <c r="BP8" s="120">
        <v>916666.66666666663</v>
      </c>
      <c r="BQ8" s="120">
        <v>859068.37</v>
      </c>
      <c r="BR8" s="120">
        <v>-57598.296666666662</v>
      </c>
      <c r="BS8" s="120">
        <v>-6.2834505454545457</v>
      </c>
      <c r="BT8" s="118" t="s">
        <v>2890</v>
      </c>
      <c r="BU8" s="120">
        <v>1387418.89</v>
      </c>
      <c r="BV8" s="120">
        <v>620000</v>
      </c>
      <c r="BW8" s="120">
        <v>568333.33333333337</v>
      </c>
      <c r="BX8" s="120">
        <v>863728.26</v>
      </c>
      <c r="BY8" s="120">
        <v>295394.9266666667</v>
      </c>
      <c r="BZ8" s="120">
        <v>51.975646920821113</v>
      </c>
      <c r="CA8" s="118" t="s">
        <v>2891</v>
      </c>
      <c r="CB8" s="120">
        <v>807788</v>
      </c>
      <c r="CC8" s="120">
        <v>813921</v>
      </c>
      <c r="CD8" s="120">
        <v>746094.25</v>
      </c>
      <c r="CE8" s="120">
        <v>710486.66</v>
      </c>
      <c r="CF8" s="120">
        <v>-35607.589999999997</v>
      </c>
      <c r="CG8" s="120">
        <v>-4.7725324246903122</v>
      </c>
      <c r="CH8" s="118" t="s">
        <v>2890</v>
      </c>
      <c r="CI8" s="120">
        <v>198525.33</v>
      </c>
      <c r="CJ8" s="120">
        <v>350000</v>
      </c>
      <c r="CK8" s="120">
        <v>320833.33333333337</v>
      </c>
      <c r="CL8" s="120">
        <v>289070.44</v>
      </c>
      <c r="CM8" s="120">
        <v>-31762.893333333337</v>
      </c>
      <c r="CN8" s="120">
        <v>-9.9001225974025964</v>
      </c>
      <c r="CO8" s="118" t="s">
        <v>2890</v>
      </c>
      <c r="CP8" s="120">
        <v>1398218.56</v>
      </c>
      <c r="CQ8" s="120">
        <v>1529055</v>
      </c>
      <c r="CR8" s="120">
        <v>1401633.75</v>
      </c>
      <c r="CS8" s="120">
        <v>1351111.84</v>
      </c>
      <c r="CT8" s="120">
        <v>-50521.91</v>
      </c>
      <c r="CU8" s="120">
        <v>-3.6045015325865264</v>
      </c>
      <c r="CV8" s="118" t="s">
        <v>2890</v>
      </c>
      <c r="CW8" s="120">
        <v>1741953.97</v>
      </c>
      <c r="CX8" s="120">
        <v>694000</v>
      </c>
      <c r="CY8" s="120">
        <v>636166.66666666674</v>
      </c>
      <c r="CZ8" s="120">
        <v>518005.61</v>
      </c>
      <c r="DA8" s="120">
        <v>-118161.05666666669</v>
      </c>
      <c r="DB8" s="120">
        <v>-18.573915116583706</v>
      </c>
      <c r="DC8" s="118" t="s">
        <v>2890</v>
      </c>
      <c r="DD8" s="120">
        <v>725498.85</v>
      </c>
      <c r="DE8" s="120">
        <v>550000</v>
      </c>
      <c r="DF8" s="120">
        <v>504166.66666666669</v>
      </c>
      <c r="DG8" s="120">
        <v>486384.40000000008</v>
      </c>
      <c r="DH8" s="120">
        <v>-17782.266666666666</v>
      </c>
      <c r="DI8" s="120">
        <v>-3.5270611570247934</v>
      </c>
      <c r="DJ8" s="118" t="s">
        <v>2890</v>
      </c>
      <c r="DK8" s="14">
        <f t="shared" si="1"/>
        <v>46678993.800000004</v>
      </c>
      <c r="DL8" s="14">
        <f t="shared" si="0"/>
        <v>47843138.780000001</v>
      </c>
      <c r="DM8" s="14">
        <f t="shared" si="0"/>
        <v>43856210.548333332</v>
      </c>
      <c r="DN8" s="14">
        <f t="shared" si="2"/>
        <v>42313703.399999999</v>
      </c>
      <c r="DO8" s="14">
        <f t="shared" si="3"/>
        <v>-1542507.1483333334</v>
      </c>
      <c r="DP8" s="14">
        <f t="shared" si="4"/>
        <v>-3.5171920442906424</v>
      </c>
      <c r="DQ8" s="14" t="str">
        <f t="shared" si="5"/>
        <v>Not OK</v>
      </c>
    </row>
    <row r="9" spans="1:121" s="24" customFormat="1" ht="14.25" customHeight="1">
      <c r="A9" s="35" t="s">
        <v>2797</v>
      </c>
      <c r="B9" s="35" t="s">
        <v>2798</v>
      </c>
      <c r="C9" s="120">
        <v>193262135.37</v>
      </c>
      <c r="D9" s="120">
        <v>232000000</v>
      </c>
      <c r="E9" s="120">
        <v>212666666.66666666</v>
      </c>
      <c r="F9" s="120">
        <v>199996137.50000003</v>
      </c>
      <c r="G9" s="120">
        <v>-12670529.166666668</v>
      </c>
      <c r="H9" s="120">
        <v>-5.9579290752351097</v>
      </c>
      <c r="I9" s="118" t="s">
        <v>2890</v>
      </c>
      <c r="J9" s="120">
        <v>42470327.659999996</v>
      </c>
      <c r="K9" s="120">
        <v>40000000</v>
      </c>
      <c r="L9" s="120">
        <v>36666666.666666664</v>
      </c>
      <c r="M9" s="120">
        <v>38575059.449999996</v>
      </c>
      <c r="N9" s="120">
        <v>1908392.7833333334</v>
      </c>
      <c r="O9" s="120">
        <v>5.2047075909090905</v>
      </c>
      <c r="P9" s="118" t="s">
        <v>2891</v>
      </c>
      <c r="Q9" s="120">
        <v>7895091.8200000003</v>
      </c>
      <c r="R9" s="120">
        <v>8044704</v>
      </c>
      <c r="S9" s="120">
        <v>7374312</v>
      </c>
      <c r="T9" s="120">
        <v>6787574.4800000004</v>
      </c>
      <c r="U9" s="120">
        <v>-586737.52</v>
      </c>
      <c r="V9" s="120">
        <v>-7.9565052305896469</v>
      </c>
      <c r="W9" s="118" t="s">
        <v>2890</v>
      </c>
      <c r="X9" s="120">
        <v>12220210.289999999</v>
      </c>
      <c r="Y9" s="120">
        <v>6250000</v>
      </c>
      <c r="Z9" s="120">
        <v>5729166.666666667</v>
      </c>
      <c r="AA9" s="120">
        <v>5201271.97</v>
      </c>
      <c r="AB9" s="120">
        <v>-527894.69666666666</v>
      </c>
      <c r="AC9" s="120">
        <v>-9.2141619781818171</v>
      </c>
      <c r="AD9" s="118" t="s">
        <v>2890</v>
      </c>
      <c r="AE9" s="120">
        <v>6223555.5199999996</v>
      </c>
      <c r="AF9" s="120">
        <v>5692209.6600000001</v>
      </c>
      <c r="AG9" s="120">
        <v>5217858.8550000004</v>
      </c>
      <c r="AH9" s="120">
        <v>4809357.92</v>
      </c>
      <c r="AI9" s="120">
        <v>-408500.935</v>
      </c>
      <c r="AJ9" s="120">
        <v>-7.8288996761297032</v>
      </c>
      <c r="AK9" s="118" t="s">
        <v>2890</v>
      </c>
      <c r="AL9" s="120">
        <v>4479241.5999999996</v>
      </c>
      <c r="AM9" s="120">
        <v>5000000</v>
      </c>
      <c r="AN9" s="120">
        <v>4583333.333333333</v>
      </c>
      <c r="AO9" s="120">
        <v>2919370.96</v>
      </c>
      <c r="AP9" s="120">
        <v>-1663962.3733333333</v>
      </c>
      <c r="AQ9" s="120">
        <v>-36.304633600000003</v>
      </c>
      <c r="AR9" s="118" t="s">
        <v>2890</v>
      </c>
      <c r="AS9" s="120">
        <v>23949474.48</v>
      </c>
      <c r="AT9" s="120">
        <v>14000000</v>
      </c>
      <c r="AU9" s="120">
        <v>12833333.333333334</v>
      </c>
      <c r="AV9" s="120">
        <v>15114141.870000001</v>
      </c>
      <c r="AW9" s="120">
        <v>2280808.5366666666</v>
      </c>
      <c r="AX9" s="120">
        <v>17.772534051948053</v>
      </c>
      <c r="AY9" s="118" t="s">
        <v>2891</v>
      </c>
      <c r="AZ9" s="120">
        <v>7443935.2800000003</v>
      </c>
      <c r="BA9" s="120">
        <v>9820000</v>
      </c>
      <c r="BB9" s="120">
        <v>9001666.666666666</v>
      </c>
      <c r="BC9" s="120">
        <v>6466874.1600000001</v>
      </c>
      <c r="BD9" s="120">
        <v>-2534792.5066666664</v>
      </c>
      <c r="BE9" s="120">
        <v>-28.159146528420663</v>
      </c>
      <c r="BF9" s="118" t="s">
        <v>2890</v>
      </c>
      <c r="BG9" s="120">
        <v>10238203.199999999</v>
      </c>
      <c r="BH9" s="120">
        <v>6813980.7999999998</v>
      </c>
      <c r="BI9" s="120">
        <v>6246149.0666666673</v>
      </c>
      <c r="BJ9" s="120">
        <v>4904219.22</v>
      </c>
      <c r="BK9" s="120">
        <v>-1341929.8466666667</v>
      </c>
      <c r="BL9" s="120">
        <v>-21.484114969782556</v>
      </c>
      <c r="BM9" s="118" t="s">
        <v>2890</v>
      </c>
      <c r="BN9" s="120">
        <v>6850972.5800000001</v>
      </c>
      <c r="BO9" s="120">
        <v>7050000</v>
      </c>
      <c r="BP9" s="120">
        <v>6462500</v>
      </c>
      <c r="BQ9" s="120">
        <v>6275543.8999999994</v>
      </c>
      <c r="BR9" s="120">
        <v>-186956.1</v>
      </c>
      <c r="BS9" s="120">
        <v>-2.8929377176015478</v>
      </c>
      <c r="BT9" s="118" t="s">
        <v>2890</v>
      </c>
      <c r="BU9" s="120">
        <v>6805711.1200000001</v>
      </c>
      <c r="BV9" s="120">
        <v>4300000</v>
      </c>
      <c r="BW9" s="120">
        <v>3941666.6666666665</v>
      </c>
      <c r="BX9" s="120">
        <v>4743509.45</v>
      </c>
      <c r="BY9" s="120">
        <v>801842.78333333333</v>
      </c>
      <c r="BZ9" s="120">
        <v>20.34273446088795</v>
      </c>
      <c r="CA9" s="118" t="s">
        <v>2891</v>
      </c>
      <c r="CB9" s="120">
        <v>8890564.6899999995</v>
      </c>
      <c r="CC9" s="120">
        <v>9299647.7699999996</v>
      </c>
      <c r="CD9" s="120">
        <v>8524677.1225000005</v>
      </c>
      <c r="CE9" s="120">
        <v>8568738.6600000001</v>
      </c>
      <c r="CF9" s="120">
        <v>44061.537499999999</v>
      </c>
      <c r="CG9" s="120">
        <v>0.51687045581707891</v>
      </c>
      <c r="CH9" s="118" t="s">
        <v>2891</v>
      </c>
      <c r="CI9" s="120">
        <v>1725307.96</v>
      </c>
      <c r="CJ9" s="120">
        <v>1750000</v>
      </c>
      <c r="CK9" s="120">
        <v>1604166.6666666667</v>
      </c>
      <c r="CL9" s="120">
        <v>1617087.55</v>
      </c>
      <c r="CM9" s="120">
        <v>12920.883333333333</v>
      </c>
      <c r="CN9" s="120">
        <v>0.80545766233766236</v>
      </c>
      <c r="CO9" s="118" t="s">
        <v>2891</v>
      </c>
      <c r="CP9" s="120">
        <v>8907633.6500000004</v>
      </c>
      <c r="CQ9" s="120">
        <v>7268385</v>
      </c>
      <c r="CR9" s="120">
        <v>6662686.25</v>
      </c>
      <c r="CS9" s="120">
        <v>7084710.7300000004</v>
      </c>
      <c r="CT9" s="120">
        <v>422024.48</v>
      </c>
      <c r="CU9" s="120">
        <v>6.3341490828868015</v>
      </c>
      <c r="CV9" s="118" t="s">
        <v>2891</v>
      </c>
      <c r="CW9" s="120">
        <v>6598971.96</v>
      </c>
      <c r="CX9" s="120">
        <v>4710000</v>
      </c>
      <c r="CY9" s="120">
        <v>4317500</v>
      </c>
      <c r="CZ9" s="120">
        <v>4305674.0100000007</v>
      </c>
      <c r="DA9" s="120">
        <v>-11825.99</v>
      </c>
      <c r="DB9" s="120">
        <v>-0.27390828025477704</v>
      </c>
      <c r="DC9" s="118" t="s">
        <v>2890</v>
      </c>
      <c r="DD9" s="120">
        <v>5707434.7800000003</v>
      </c>
      <c r="DE9" s="120">
        <v>5000000</v>
      </c>
      <c r="DF9" s="120">
        <v>4583333.333333333</v>
      </c>
      <c r="DG9" s="120">
        <v>4576885.4800000004</v>
      </c>
      <c r="DH9" s="120">
        <v>-6447.8533333333335</v>
      </c>
      <c r="DI9" s="120">
        <v>-0.14068043636363639</v>
      </c>
      <c r="DJ9" s="118" t="s">
        <v>2890</v>
      </c>
      <c r="DK9" s="14">
        <f t="shared" si="1"/>
        <v>353668771.95999986</v>
      </c>
      <c r="DL9" s="14">
        <f t="shared" si="0"/>
        <v>366998927.23000002</v>
      </c>
      <c r="DM9" s="14">
        <f t="shared" si="0"/>
        <v>336415683.29416662</v>
      </c>
      <c r="DN9" s="14">
        <f t="shared" si="2"/>
        <v>321946157.31000006</v>
      </c>
      <c r="DO9" s="14">
        <f t="shared" si="3"/>
        <v>-14469525.984166563</v>
      </c>
      <c r="DP9" s="14">
        <f t="shared" si="4"/>
        <v>-4.3010854436040677</v>
      </c>
      <c r="DQ9" s="14" t="str">
        <f t="shared" si="5"/>
        <v>Not OK</v>
      </c>
    </row>
    <row r="10" spans="1:121" s="24" customFormat="1" ht="14.25" customHeight="1">
      <c r="A10" s="35" t="s">
        <v>2799</v>
      </c>
      <c r="B10" s="35" t="s">
        <v>2800</v>
      </c>
      <c r="C10" s="120">
        <v>167996762</v>
      </c>
      <c r="D10" s="120">
        <v>150000000</v>
      </c>
      <c r="E10" s="120">
        <v>137500000</v>
      </c>
      <c r="F10" s="120">
        <v>137001467.92000005</v>
      </c>
      <c r="G10" s="120">
        <v>-498532.08</v>
      </c>
      <c r="H10" s="120">
        <v>-0.36256878545454546</v>
      </c>
      <c r="I10" s="118" t="s">
        <v>2890</v>
      </c>
      <c r="J10" s="120">
        <v>82585718.180000007</v>
      </c>
      <c r="K10" s="120">
        <v>70000000</v>
      </c>
      <c r="L10" s="120">
        <v>64166666.666666664</v>
      </c>
      <c r="M10" s="120">
        <v>66424289.180000007</v>
      </c>
      <c r="N10" s="120">
        <v>2257622.5133333332</v>
      </c>
      <c r="O10" s="120">
        <v>3.5183727480519482</v>
      </c>
      <c r="P10" s="118" t="s">
        <v>2891</v>
      </c>
      <c r="Q10" s="120">
        <v>33787763.850000001</v>
      </c>
      <c r="R10" s="120">
        <v>6199477.1600000001</v>
      </c>
      <c r="S10" s="120">
        <v>5682854.0633333335</v>
      </c>
      <c r="T10" s="120">
        <v>4090097.5999999996</v>
      </c>
      <c r="U10" s="120">
        <v>-1592756.4633333334</v>
      </c>
      <c r="V10" s="120">
        <v>-28.02740393440768</v>
      </c>
      <c r="W10" s="118" t="s">
        <v>2890</v>
      </c>
      <c r="X10" s="120">
        <v>50353035.530000001</v>
      </c>
      <c r="Y10" s="120">
        <v>2520000</v>
      </c>
      <c r="Z10" s="120">
        <v>2310000</v>
      </c>
      <c r="AA10" s="120">
        <v>1430361.85</v>
      </c>
      <c r="AB10" s="120">
        <v>-879638.15</v>
      </c>
      <c r="AC10" s="120">
        <v>-38.07957359307359</v>
      </c>
      <c r="AD10" s="118" t="s">
        <v>2890</v>
      </c>
      <c r="AE10" s="120">
        <v>8104610.6200000001</v>
      </c>
      <c r="AF10" s="120">
        <v>6896739.8300000001</v>
      </c>
      <c r="AG10" s="120">
        <v>6322011.5108333332</v>
      </c>
      <c r="AH10" s="120">
        <v>1926438.8599999999</v>
      </c>
      <c r="AI10" s="120">
        <v>-4395572.6508333338</v>
      </c>
      <c r="AJ10" s="120">
        <v>-69.528070983438198</v>
      </c>
      <c r="AK10" s="118" t="s">
        <v>2890</v>
      </c>
      <c r="AL10" s="120">
        <v>8443244.6600000001</v>
      </c>
      <c r="AM10" s="120">
        <v>1300000</v>
      </c>
      <c r="AN10" s="120">
        <v>1191666.6666666665</v>
      </c>
      <c r="AO10" s="120">
        <v>626751.38</v>
      </c>
      <c r="AP10" s="120">
        <v>-564915.28666666674</v>
      </c>
      <c r="AQ10" s="120">
        <v>-47.405478601398599</v>
      </c>
      <c r="AR10" s="118" t="s">
        <v>2890</v>
      </c>
      <c r="AS10" s="120">
        <v>18060989.059999999</v>
      </c>
      <c r="AT10" s="120">
        <v>4000000</v>
      </c>
      <c r="AU10" s="120">
        <v>3666666.6666666665</v>
      </c>
      <c r="AV10" s="120">
        <v>5675442.7300000004</v>
      </c>
      <c r="AW10" s="120">
        <v>2008776.0633333332</v>
      </c>
      <c r="AX10" s="120">
        <v>54.784801727272729</v>
      </c>
      <c r="AY10" s="118" t="s">
        <v>2891</v>
      </c>
      <c r="AZ10" s="120">
        <v>4001201</v>
      </c>
      <c r="BA10" s="120">
        <v>6100000</v>
      </c>
      <c r="BB10" s="120">
        <v>5591666.666666667</v>
      </c>
      <c r="BC10" s="120">
        <v>1848148.4400000002</v>
      </c>
      <c r="BD10" s="120">
        <v>-3743518.2266666666</v>
      </c>
      <c r="BE10" s="120">
        <v>-66.948165007451564</v>
      </c>
      <c r="BF10" s="118" t="s">
        <v>2890</v>
      </c>
      <c r="BG10" s="120">
        <v>10383148.41</v>
      </c>
      <c r="BH10" s="120">
        <v>2270452</v>
      </c>
      <c r="BI10" s="120">
        <v>2081247.6666666667</v>
      </c>
      <c r="BJ10" s="120">
        <v>992482.83999999985</v>
      </c>
      <c r="BK10" s="120">
        <v>-1088764.8266666667</v>
      </c>
      <c r="BL10" s="120">
        <v>-52.313083354007361</v>
      </c>
      <c r="BM10" s="118" t="s">
        <v>2890</v>
      </c>
      <c r="BN10" s="120">
        <v>26055596.98</v>
      </c>
      <c r="BO10" s="120">
        <v>5000000</v>
      </c>
      <c r="BP10" s="120">
        <v>4583333.333333333</v>
      </c>
      <c r="BQ10" s="120">
        <v>2998456.66</v>
      </c>
      <c r="BR10" s="120">
        <v>-1584876.6733333333</v>
      </c>
      <c r="BS10" s="120">
        <v>-34.57912741818182</v>
      </c>
      <c r="BT10" s="118" t="s">
        <v>2890</v>
      </c>
      <c r="BU10" s="120">
        <v>16158645.77</v>
      </c>
      <c r="BV10" s="120">
        <v>2970000</v>
      </c>
      <c r="BW10" s="120">
        <v>2722500</v>
      </c>
      <c r="BX10" s="120">
        <v>2866982.8300000005</v>
      </c>
      <c r="BY10" s="120">
        <v>144482.82999999999</v>
      </c>
      <c r="BZ10" s="120">
        <v>5.3069910009182735</v>
      </c>
      <c r="CA10" s="118" t="s">
        <v>2891</v>
      </c>
      <c r="CB10" s="120">
        <v>15385182.18</v>
      </c>
      <c r="CC10" s="120">
        <v>11025471.800000001</v>
      </c>
      <c r="CD10" s="120">
        <v>10106682.483333334</v>
      </c>
      <c r="CE10" s="120">
        <v>4548102.32</v>
      </c>
      <c r="CF10" s="120">
        <v>-5558580.163333334</v>
      </c>
      <c r="CG10" s="120">
        <v>-54.999058024231424</v>
      </c>
      <c r="CH10" s="118" t="s">
        <v>2890</v>
      </c>
      <c r="CI10" s="120">
        <v>2417515.06</v>
      </c>
      <c r="CJ10" s="120">
        <v>550000</v>
      </c>
      <c r="CK10" s="120">
        <v>504166.66666666669</v>
      </c>
      <c r="CL10" s="120">
        <v>245096.23</v>
      </c>
      <c r="CM10" s="120">
        <v>-259070.43666666668</v>
      </c>
      <c r="CN10" s="120">
        <v>-51.385871735537187</v>
      </c>
      <c r="CO10" s="118" t="s">
        <v>2890</v>
      </c>
      <c r="CP10" s="120">
        <v>28178244.52</v>
      </c>
      <c r="CQ10" s="120">
        <v>3426749</v>
      </c>
      <c r="CR10" s="120">
        <v>3141186.583333333</v>
      </c>
      <c r="CS10" s="120">
        <v>2872774.7199999997</v>
      </c>
      <c r="CT10" s="120">
        <v>-268411.86333333328</v>
      </c>
      <c r="CU10" s="120">
        <v>-8.5449194504231798</v>
      </c>
      <c r="CV10" s="118" t="s">
        <v>2890</v>
      </c>
      <c r="CW10" s="120">
        <v>8994344.6600000001</v>
      </c>
      <c r="CX10" s="120">
        <v>1500000</v>
      </c>
      <c r="CY10" s="120">
        <v>1375000</v>
      </c>
      <c r="CZ10" s="120">
        <v>1105891.8</v>
      </c>
      <c r="DA10" s="120">
        <v>-269108.2</v>
      </c>
      <c r="DB10" s="120">
        <v>-19.571505454545452</v>
      </c>
      <c r="DC10" s="118" t="s">
        <v>2890</v>
      </c>
      <c r="DD10" s="120">
        <v>5229119.05</v>
      </c>
      <c r="DE10" s="120">
        <v>1450000</v>
      </c>
      <c r="DF10" s="120">
        <v>1329166.6666666667</v>
      </c>
      <c r="DG10" s="120">
        <v>1085471.2900000003</v>
      </c>
      <c r="DH10" s="120">
        <v>-243695.37666666668</v>
      </c>
      <c r="DI10" s="120">
        <v>-18.334448401253919</v>
      </c>
      <c r="DJ10" s="118" t="s">
        <v>2890</v>
      </c>
      <c r="DK10" s="14">
        <f t="shared" si="1"/>
        <v>486135121.53000015</v>
      </c>
      <c r="DL10" s="14">
        <f t="shared" si="0"/>
        <v>275208889.79000002</v>
      </c>
      <c r="DM10" s="14">
        <f t="shared" si="0"/>
        <v>252274815.64083329</v>
      </c>
      <c r="DN10" s="14">
        <f t="shared" si="2"/>
        <v>235738256.65000004</v>
      </c>
      <c r="DO10" s="14">
        <f t="shared" si="3"/>
        <v>-16536558.990833253</v>
      </c>
      <c r="DP10" s="14">
        <f t="shared" si="4"/>
        <v>-6.554978129238453</v>
      </c>
      <c r="DQ10" s="14" t="str">
        <f t="shared" si="5"/>
        <v>Not OK</v>
      </c>
    </row>
    <row r="11" spans="1:121" s="24" customFormat="1" ht="14.25" customHeight="1">
      <c r="A11" s="35" t="s">
        <v>2801</v>
      </c>
      <c r="B11" s="35" t="s">
        <v>2802</v>
      </c>
      <c r="C11" s="120">
        <v>2523898.9300000002</v>
      </c>
      <c r="D11" s="120">
        <v>2800000</v>
      </c>
      <c r="E11" s="120">
        <v>2566666.666666667</v>
      </c>
      <c r="F11" s="120">
        <v>858419.87000000011</v>
      </c>
      <c r="G11" s="120">
        <v>-1708246.7966666666</v>
      </c>
      <c r="H11" s="120">
        <v>-66.555070000000001</v>
      </c>
      <c r="I11" s="118" t="s">
        <v>2890</v>
      </c>
      <c r="J11" s="120">
        <v>1151988</v>
      </c>
      <c r="K11" s="120">
        <v>1000000</v>
      </c>
      <c r="L11" s="120">
        <v>916666.66666666663</v>
      </c>
      <c r="M11" s="120">
        <v>904915.83</v>
      </c>
      <c r="N11" s="120">
        <v>-11750.836666666668</v>
      </c>
      <c r="O11" s="120">
        <v>-1.2819094545454546</v>
      </c>
      <c r="P11" s="118" t="s">
        <v>2890</v>
      </c>
      <c r="Q11" s="120">
        <v>24256</v>
      </c>
      <c r="R11" s="120">
        <v>15384</v>
      </c>
      <c r="S11" s="120">
        <v>14102</v>
      </c>
      <c r="T11" s="120">
        <v>62300.6</v>
      </c>
      <c r="U11" s="120">
        <v>48198.6</v>
      </c>
      <c r="V11" s="120">
        <v>341.78556233158417</v>
      </c>
      <c r="W11" s="118" t="s">
        <v>2891</v>
      </c>
      <c r="X11" s="120">
        <v>283617.33</v>
      </c>
      <c r="Y11" s="120">
        <v>270000</v>
      </c>
      <c r="Z11" s="120">
        <v>247500</v>
      </c>
      <c r="AA11" s="120">
        <v>152369</v>
      </c>
      <c r="AB11" s="120">
        <v>-95131</v>
      </c>
      <c r="AC11" s="120">
        <v>-38.436767676767673</v>
      </c>
      <c r="AD11" s="118" t="s">
        <v>2890</v>
      </c>
      <c r="AE11" s="120">
        <v>756063.33</v>
      </c>
      <c r="AF11" s="120">
        <v>657584.73</v>
      </c>
      <c r="AG11" s="120">
        <v>602786.00249999994</v>
      </c>
      <c r="AH11" s="120">
        <v>416370</v>
      </c>
      <c r="AI11" s="120">
        <v>-186416.0025</v>
      </c>
      <c r="AJ11" s="120">
        <v>-30.925735124381891</v>
      </c>
      <c r="AK11" s="118" t="s">
        <v>2890</v>
      </c>
      <c r="AL11" s="120">
        <v>227812</v>
      </c>
      <c r="AM11" s="120">
        <v>47000</v>
      </c>
      <c r="AN11" s="120">
        <v>43083.333333333328</v>
      </c>
      <c r="AO11" s="120">
        <v>10042</v>
      </c>
      <c r="AP11" s="120">
        <v>-33041.333333333336</v>
      </c>
      <c r="AQ11" s="120">
        <v>-76.691682785299804</v>
      </c>
      <c r="AR11" s="118" t="s">
        <v>2890</v>
      </c>
      <c r="AS11" s="120">
        <v>2035408.24</v>
      </c>
      <c r="AT11" s="120">
        <v>800000</v>
      </c>
      <c r="AU11" s="120">
        <v>733333.33333333337</v>
      </c>
      <c r="AV11" s="120">
        <v>1709457.1300000001</v>
      </c>
      <c r="AW11" s="120">
        <v>976123.79666666663</v>
      </c>
      <c r="AX11" s="120">
        <v>133.10779045454544</v>
      </c>
      <c r="AY11" s="118" t="s">
        <v>2891</v>
      </c>
      <c r="AZ11" s="120">
        <v>354364.69</v>
      </c>
      <c r="BA11" s="120">
        <v>420000</v>
      </c>
      <c r="BB11" s="120">
        <v>385000</v>
      </c>
      <c r="BC11" s="120">
        <v>288083.09999999998</v>
      </c>
      <c r="BD11" s="120">
        <v>-96916.9</v>
      </c>
      <c r="BE11" s="120">
        <v>-25.173220779220781</v>
      </c>
      <c r="BF11" s="118" t="s">
        <v>2890</v>
      </c>
      <c r="BG11" s="120">
        <v>114663.66</v>
      </c>
      <c r="BH11" s="120">
        <v>105717</v>
      </c>
      <c r="BI11" s="120">
        <v>96907.25</v>
      </c>
      <c r="BJ11" s="120">
        <v>56522.75</v>
      </c>
      <c r="BK11" s="120">
        <v>-40384.5</v>
      </c>
      <c r="BL11" s="120">
        <v>-41.673352612936597</v>
      </c>
      <c r="BM11" s="118" t="s">
        <v>2890</v>
      </c>
      <c r="BN11" s="120">
        <v>174490.37</v>
      </c>
      <c r="BO11" s="120">
        <v>120000</v>
      </c>
      <c r="BP11" s="120">
        <v>110000</v>
      </c>
      <c r="BQ11" s="120">
        <v>226361.69</v>
      </c>
      <c r="BR11" s="120">
        <v>116361.69</v>
      </c>
      <c r="BS11" s="120">
        <v>105.78335454545454</v>
      </c>
      <c r="BT11" s="118" t="s">
        <v>2891</v>
      </c>
      <c r="BU11" s="120">
        <v>397753.33</v>
      </c>
      <c r="BV11" s="120">
        <v>250000</v>
      </c>
      <c r="BW11" s="120">
        <v>229166.66666666666</v>
      </c>
      <c r="BX11" s="120">
        <v>107937.41</v>
      </c>
      <c r="BY11" s="120">
        <v>-121229.25666666668</v>
      </c>
      <c r="BZ11" s="120">
        <v>-52.90003927272727</v>
      </c>
      <c r="CA11" s="118" t="s">
        <v>2890</v>
      </c>
      <c r="CB11" s="120">
        <v>917772.66</v>
      </c>
      <c r="CC11" s="120">
        <v>1396792</v>
      </c>
      <c r="CD11" s="120">
        <v>1280392.6666666667</v>
      </c>
      <c r="CE11" s="120">
        <v>809154.05</v>
      </c>
      <c r="CF11" s="120">
        <v>-471238.61666666664</v>
      </c>
      <c r="CG11" s="120">
        <v>-36.804226463860829</v>
      </c>
      <c r="CH11" s="118" t="s">
        <v>2890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1"/>
      <c r="CO11" s="118" t="s">
        <v>2891</v>
      </c>
      <c r="CP11" s="120">
        <v>1295874.53</v>
      </c>
      <c r="CQ11" s="120">
        <v>650000</v>
      </c>
      <c r="CR11" s="120">
        <v>595833.33333333337</v>
      </c>
      <c r="CS11" s="120">
        <v>283261.7</v>
      </c>
      <c r="CT11" s="120">
        <v>-312571.63333333336</v>
      </c>
      <c r="CU11" s="120">
        <v>-52.459574825174826</v>
      </c>
      <c r="CV11" s="118" t="s">
        <v>2890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1"/>
      <c r="DC11" s="118" t="s">
        <v>2891</v>
      </c>
      <c r="DD11" s="120">
        <v>0</v>
      </c>
      <c r="DE11" s="120">
        <v>0</v>
      </c>
      <c r="DF11" s="120">
        <v>0</v>
      </c>
      <c r="DG11" s="120">
        <v>0</v>
      </c>
      <c r="DH11" s="120">
        <v>0</v>
      </c>
      <c r="DI11" s="121"/>
      <c r="DJ11" s="118" t="s">
        <v>2891</v>
      </c>
      <c r="DK11" s="14">
        <f t="shared" si="1"/>
        <v>10257963.07</v>
      </c>
      <c r="DL11" s="14">
        <f t="shared" si="0"/>
        <v>8532477.7300000004</v>
      </c>
      <c r="DM11" s="14">
        <f t="shared" si="0"/>
        <v>7821437.9191666665</v>
      </c>
      <c r="DN11" s="14">
        <f t="shared" si="2"/>
        <v>5885195.1300000008</v>
      </c>
      <c r="DO11" s="14">
        <f t="shared" si="3"/>
        <v>-1936242.7891666656</v>
      </c>
      <c r="DP11" s="14">
        <f t="shared" si="4"/>
        <v>-24.755585982749349</v>
      </c>
      <c r="DQ11" s="14" t="str">
        <f t="shared" si="5"/>
        <v>Not OK</v>
      </c>
    </row>
    <row r="12" spans="1:121" s="24" customFormat="1" ht="14.25" customHeight="1">
      <c r="A12" s="35" t="s">
        <v>2803</v>
      </c>
      <c r="B12" s="35" t="s">
        <v>2804</v>
      </c>
      <c r="C12" s="120">
        <v>274992919.81</v>
      </c>
      <c r="D12" s="120">
        <v>197700000</v>
      </c>
      <c r="E12" s="120">
        <v>181225000</v>
      </c>
      <c r="F12" s="120">
        <v>178917028.57999998</v>
      </c>
      <c r="G12" s="120">
        <v>-2307971.42</v>
      </c>
      <c r="H12" s="120">
        <v>-1.2735392026486414</v>
      </c>
      <c r="I12" s="118" t="s">
        <v>2890</v>
      </c>
      <c r="J12" s="120">
        <v>125900814.05</v>
      </c>
      <c r="K12" s="120">
        <v>47050000</v>
      </c>
      <c r="L12" s="120">
        <v>43129166.666666672</v>
      </c>
      <c r="M12" s="120">
        <v>41414530.759999998</v>
      </c>
      <c r="N12" s="120">
        <v>-1714635.9066666667</v>
      </c>
      <c r="O12" s="120">
        <v>-3.9755832054873932</v>
      </c>
      <c r="P12" s="118" t="s">
        <v>2890</v>
      </c>
      <c r="Q12" s="120">
        <v>4476680.4000000004</v>
      </c>
      <c r="R12" s="120">
        <v>7025932.3200000003</v>
      </c>
      <c r="S12" s="120">
        <v>6440437.96</v>
      </c>
      <c r="T12" s="120">
        <v>4749406.0599999996</v>
      </c>
      <c r="U12" s="120">
        <v>-1691031.9</v>
      </c>
      <c r="V12" s="120">
        <v>-26.25647371347398</v>
      </c>
      <c r="W12" s="118" t="s">
        <v>2890</v>
      </c>
      <c r="X12" s="120">
        <v>45507463.600000001</v>
      </c>
      <c r="Y12" s="120">
        <v>6568726.5199999996</v>
      </c>
      <c r="Z12" s="120">
        <v>6021332.6433333335</v>
      </c>
      <c r="AA12" s="120">
        <v>4887255.3999999994</v>
      </c>
      <c r="AB12" s="120">
        <v>-1134077.2433333334</v>
      </c>
      <c r="AC12" s="120">
        <v>-18.834323072799421</v>
      </c>
      <c r="AD12" s="118" t="s">
        <v>2890</v>
      </c>
      <c r="AE12" s="120">
        <v>34055548.68</v>
      </c>
      <c r="AF12" s="120">
        <v>12059716.93</v>
      </c>
      <c r="AG12" s="120">
        <v>11054740.519166667</v>
      </c>
      <c r="AH12" s="120">
        <v>3397384.47</v>
      </c>
      <c r="AI12" s="120">
        <v>-7657356.0491666673</v>
      </c>
      <c r="AJ12" s="120">
        <v>-69.267623567377015</v>
      </c>
      <c r="AK12" s="118" t="s">
        <v>2890</v>
      </c>
      <c r="AL12" s="120">
        <v>7873934.5599999996</v>
      </c>
      <c r="AM12" s="120">
        <v>2500000</v>
      </c>
      <c r="AN12" s="120">
        <v>2291666.6666666665</v>
      </c>
      <c r="AO12" s="120">
        <v>1925648.55</v>
      </c>
      <c r="AP12" s="120">
        <v>-366018.11666666664</v>
      </c>
      <c r="AQ12" s="120">
        <v>-15.971699636363637</v>
      </c>
      <c r="AR12" s="118" t="s">
        <v>2890</v>
      </c>
      <c r="AS12" s="120">
        <v>110412649.16</v>
      </c>
      <c r="AT12" s="120">
        <v>30000000</v>
      </c>
      <c r="AU12" s="120">
        <v>27500000</v>
      </c>
      <c r="AV12" s="120">
        <v>27640251.399999999</v>
      </c>
      <c r="AW12" s="120">
        <v>140251.4</v>
      </c>
      <c r="AX12" s="120">
        <v>0.51000509090909096</v>
      </c>
      <c r="AY12" s="118" t="s">
        <v>2891</v>
      </c>
      <c r="AZ12" s="120">
        <v>10296008</v>
      </c>
      <c r="BA12" s="120">
        <v>7370000</v>
      </c>
      <c r="BB12" s="120">
        <v>6755833.333333334</v>
      </c>
      <c r="BC12" s="120">
        <v>4969776.8199999994</v>
      </c>
      <c r="BD12" s="120">
        <v>-1786056.5133333332</v>
      </c>
      <c r="BE12" s="120">
        <v>-26.437249488096704</v>
      </c>
      <c r="BF12" s="118" t="s">
        <v>2890</v>
      </c>
      <c r="BG12" s="120">
        <v>40964988.939999998</v>
      </c>
      <c r="BH12" s="120">
        <v>3862661</v>
      </c>
      <c r="BI12" s="120">
        <v>3540772.5833333335</v>
      </c>
      <c r="BJ12" s="120">
        <v>3371388.75</v>
      </c>
      <c r="BK12" s="120">
        <v>-169383.83333333331</v>
      </c>
      <c r="BL12" s="120">
        <v>-4.7838100117086029</v>
      </c>
      <c r="BM12" s="118" t="s">
        <v>2890</v>
      </c>
      <c r="BN12" s="120">
        <v>31854198.379999999</v>
      </c>
      <c r="BO12" s="120">
        <v>6030000</v>
      </c>
      <c r="BP12" s="120">
        <v>5527500</v>
      </c>
      <c r="BQ12" s="120">
        <v>5467211.2199999997</v>
      </c>
      <c r="BR12" s="120">
        <v>-60288.78</v>
      </c>
      <c r="BS12" s="120">
        <v>-1.090706105834464</v>
      </c>
      <c r="BT12" s="118" t="s">
        <v>2890</v>
      </c>
      <c r="BU12" s="120">
        <v>24505739.289999999</v>
      </c>
      <c r="BV12" s="120">
        <v>5510000</v>
      </c>
      <c r="BW12" s="120">
        <v>5050833.333333333</v>
      </c>
      <c r="BX12" s="120">
        <v>5945307.7399999993</v>
      </c>
      <c r="BY12" s="120">
        <v>894474.40666666662</v>
      </c>
      <c r="BZ12" s="120">
        <v>17.709442138261011</v>
      </c>
      <c r="CA12" s="118" t="s">
        <v>2891</v>
      </c>
      <c r="CB12" s="120">
        <v>37122726.100000001</v>
      </c>
      <c r="CC12" s="120">
        <v>16520495.26</v>
      </c>
      <c r="CD12" s="120">
        <v>15143787.321666665</v>
      </c>
      <c r="CE12" s="120">
        <v>15702761.74</v>
      </c>
      <c r="CF12" s="120">
        <v>558974.41833333333</v>
      </c>
      <c r="CG12" s="120">
        <v>3.6911137647422718</v>
      </c>
      <c r="CH12" s="118" t="s">
        <v>2891</v>
      </c>
      <c r="CI12" s="120">
        <v>15769588.220000001</v>
      </c>
      <c r="CJ12" s="120">
        <v>1400000</v>
      </c>
      <c r="CK12" s="120">
        <v>1283333.3333333335</v>
      </c>
      <c r="CL12" s="120">
        <v>1079912.75</v>
      </c>
      <c r="CM12" s="120">
        <v>-203420.58333333334</v>
      </c>
      <c r="CN12" s="120">
        <v>-15.850954545454547</v>
      </c>
      <c r="CO12" s="118" t="s">
        <v>2890</v>
      </c>
      <c r="CP12" s="120">
        <v>91105652.930000007</v>
      </c>
      <c r="CQ12" s="120">
        <v>9280239.6600000001</v>
      </c>
      <c r="CR12" s="120">
        <v>8506886.3550000004</v>
      </c>
      <c r="CS12" s="120">
        <v>7281674.5800000001</v>
      </c>
      <c r="CT12" s="120">
        <v>-1225211.7749999999</v>
      </c>
      <c r="CU12" s="120">
        <v>-14.40258778442327</v>
      </c>
      <c r="CV12" s="118" t="s">
        <v>2890</v>
      </c>
      <c r="CW12" s="120">
        <v>12302696.48</v>
      </c>
      <c r="CX12" s="120">
        <v>2035000</v>
      </c>
      <c r="CY12" s="120">
        <v>1865416.6666666665</v>
      </c>
      <c r="CZ12" s="120">
        <v>1924294.43</v>
      </c>
      <c r="DA12" s="120">
        <v>58877.763333333336</v>
      </c>
      <c r="DB12" s="120">
        <v>3.1562794728612915</v>
      </c>
      <c r="DC12" s="118" t="s">
        <v>2891</v>
      </c>
      <c r="DD12" s="120">
        <v>11789392.84</v>
      </c>
      <c r="DE12" s="120">
        <v>2500000</v>
      </c>
      <c r="DF12" s="120">
        <v>2291666.6666666665</v>
      </c>
      <c r="DG12" s="120">
        <v>2244236.9500000002</v>
      </c>
      <c r="DH12" s="120">
        <v>-47429.716666666667</v>
      </c>
      <c r="DI12" s="120">
        <v>-2.069660363636364</v>
      </c>
      <c r="DJ12" s="118" t="s">
        <v>2890</v>
      </c>
      <c r="DK12" s="14">
        <f t="shared" si="1"/>
        <v>878931001.44000018</v>
      </c>
      <c r="DL12" s="14">
        <f t="shared" si="0"/>
        <v>357412771.69</v>
      </c>
      <c r="DM12" s="14">
        <f t="shared" si="0"/>
        <v>327628374.04916668</v>
      </c>
      <c r="DN12" s="14">
        <f t="shared" si="2"/>
        <v>310918070.19999999</v>
      </c>
      <c r="DO12" s="14">
        <f t="shared" si="3"/>
        <v>-16710303.849166691</v>
      </c>
      <c r="DP12" s="14">
        <f t="shared" si="4"/>
        <v>-5.100383597013793</v>
      </c>
      <c r="DQ12" s="14" t="str">
        <f t="shared" si="5"/>
        <v>Not OK</v>
      </c>
    </row>
    <row r="13" spans="1:121" s="24" customFormat="1" ht="14.25" customHeight="1">
      <c r="A13" s="35" t="s">
        <v>2805</v>
      </c>
      <c r="B13" s="35" t="s">
        <v>2806</v>
      </c>
      <c r="C13" s="120">
        <v>445763034.29000002</v>
      </c>
      <c r="D13" s="120">
        <v>447750000</v>
      </c>
      <c r="E13" s="120">
        <v>410437500</v>
      </c>
      <c r="F13" s="120">
        <v>414169011.69999999</v>
      </c>
      <c r="G13" s="120">
        <v>3731511.7</v>
      </c>
      <c r="H13" s="120">
        <v>0.90915467032130348</v>
      </c>
      <c r="I13" s="118" t="s">
        <v>2891</v>
      </c>
      <c r="J13" s="120">
        <v>176733707.96000001</v>
      </c>
      <c r="K13" s="120">
        <v>176000000</v>
      </c>
      <c r="L13" s="120">
        <v>161333333.33333334</v>
      </c>
      <c r="M13" s="120">
        <v>162441108.66</v>
      </c>
      <c r="N13" s="120">
        <v>1107775.3266666667</v>
      </c>
      <c r="O13" s="120">
        <v>0.68663759917355383</v>
      </c>
      <c r="P13" s="118" t="s">
        <v>2891</v>
      </c>
      <c r="Q13" s="120">
        <v>50387902.520000003</v>
      </c>
      <c r="R13" s="120">
        <v>51940820</v>
      </c>
      <c r="S13" s="120">
        <v>47612418.333333336</v>
      </c>
      <c r="T13" s="120">
        <v>45273825.560000002</v>
      </c>
      <c r="U13" s="120">
        <v>-2338592.7733333334</v>
      </c>
      <c r="V13" s="120">
        <v>-4.911728610298483</v>
      </c>
      <c r="W13" s="118" t="s">
        <v>2890</v>
      </c>
      <c r="X13" s="120">
        <v>37513869.57</v>
      </c>
      <c r="Y13" s="120">
        <v>39269190.359999999</v>
      </c>
      <c r="Z13" s="120">
        <v>35996757.829999998</v>
      </c>
      <c r="AA13" s="120">
        <v>33707388.689999998</v>
      </c>
      <c r="AB13" s="120">
        <v>-2289369.14</v>
      </c>
      <c r="AC13" s="120">
        <v>-6.3599314994197078</v>
      </c>
      <c r="AD13" s="118" t="s">
        <v>2890</v>
      </c>
      <c r="AE13" s="120">
        <v>32547092.940000001</v>
      </c>
      <c r="AF13" s="120">
        <v>35490543.600000001</v>
      </c>
      <c r="AG13" s="120">
        <v>32532998.300000001</v>
      </c>
      <c r="AH13" s="120">
        <v>32838745.030000001</v>
      </c>
      <c r="AI13" s="120">
        <v>305746.73</v>
      </c>
      <c r="AJ13" s="120">
        <v>0.93980495489713289</v>
      </c>
      <c r="AK13" s="118" t="s">
        <v>2891</v>
      </c>
      <c r="AL13" s="120">
        <v>37847140</v>
      </c>
      <c r="AM13" s="120">
        <v>38688800</v>
      </c>
      <c r="AN13" s="120">
        <v>35464733.333333336</v>
      </c>
      <c r="AO13" s="120">
        <v>35575575.479999997</v>
      </c>
      <c r="AP13" s="120">
        <v>110842.14666666667</v>
      </c>
      <c r="AQ13" s="120">
        <v>0.31254188668179284</v>
      </c>
      <c r="AR13" s="118" t="s">
        <v>2891</v>
      </c>
      <c r="AS13" s="120">
        <v>76359047.620000005</v>
      </c>
      <c r="AT13" s="120">
        <v>75000000</v>
      </c>
      <c r="AU13" s="120">
        <v>68750000</v>
      </c>
      <c r="AV13" s="120">
        <v>70087834.590000004</v>
      </c>
      <c r="AW13" s="120">
        <v>1337834.5900000001</v>
      </c>
      <c r="AX13" s="120">
        <v>1.9459412218181817</v>
      </c>
      <c r="AY13" s="118" t="s">
        <v>2891</v>
      </c>
      <c r="AZ13" s="120">
        <v>37221874.210000001</v>
      </c>
      <c r="BA13" s="120">
        <v>36907800</v>
      </c>
      <c r="BB13" s="120">
        <v>33832150</v>
      </c>
      <c r="BC13" s="120">
        <v>33503902.84</v>
      </c>
      <c r="BD13" s="120">
        <v>-328247.15999999997</v>
      </c>
      <c r="BE13" s="120">
        <v>-0.97022258413964235</v>
      </c>
      <c r="BF13" s="118" t="s">
        <v>2890</v>
      </c>
      <c r="BG13" s="120">
        <v>38816613.329999998</v>
      </c>
      <c r="BH13" s="120">
        <v>38278916.299999997</v>
      </c>
      <c r="BI13" s="120">
        <v>35089006.608333334</v>
      </c>
      <c r="BJ13" s="120">
        <v>35009046.109999999</v>
      </c>
      <c r="BK13" s="120">
        <v>-79960.498333333322</v>
      </c>
      <c r="BL13" s="120">
        <v>-0.22787905974614686</v>
      </c>
      <c r="BM13" s="118" t="s">
        <v>2890</v>
      </c>
      <c r="BN13" s="120">
        <v>39018210.659999996</v>
      </c>
      <c r="BO13" s="120">
        <v>39000000</v>
      </c>
      <c r="BP13" s="120">
        <v>35750000</v>
      </c>
      <c r="BQ13" s="120">
        <v>36539140.060000002</v>
      </c>
      <c r="BR13" s="120">
        <v>789140.06</v>
      </c>
      <c r="BS13" s="120">
        <v>2.2073847832167832</v>
      </c>
      <c r="BT13" s="118" t="s">
        <v>2891</v>
      </c>
      <c r="BU13" s="120">
        <v>42297321.170000002</v>
      </c>
      <c r="BV13" s="120">
        <v>44119400</v>
      </c>
      <c r="BW13" s="120">
        <v>40442783.333333336</v>
      </c>
      <c r="BX13" s="120">
        <v>35749153.399999999</v>
      </c>
      <c r="BY13" s="120">
        <v>-4693629.9333333336</v>
      </c>
      <c r="BZ13" s="120">
        <v>-11.605605614845995</v>
      </c>
      <c r="CA13" s="118" t="s">
        <v>2890</v>
      </c>
      <c r="CB13" s="120">
        <v>52578199.039999999</v>
      </c>
      <c r="CC13" s="120">
        <v>40720275</v>
      </c>
      <c r="CD13" s="120">
        <v>37326918.75</v>
      </c>
      <c r="CE13" s="120">
        <v>26906091.93</v>
      </c>
      <c r="CF13" s="120">
        <v>-10420826.82</v>
      </c>
      <c r="CG13" s="120">
        <v>-27.917725783353067</v>
      </c>
      <c r="CH13" s="118" t="s">
        <v>2890</v>
      </c>
      <c r="CI13" s="120">
        <v>20895229.57</v>
      </c>
      <c r="CJ13" s="120">
        <v>22000000</v>
      </c>
      <c r="CK13" s="120">
        <v>20166666.666666664</v>
      </c>
      <c r="CL13" s="120">
        <v>19323240.170000002</v>
      </c>
      <c r="CM13" s="120">
        <v>-843426.49666666659</v>
      </c>
      <c r="CN13" s="120">
        <v>-4.1822801487603307</v>
      </c>
      <c r="CO13" s="118" t="s">
        <v>2890</v>
      </c>
      <c r="CP13" s="120">
        <v>41116754.859999999</v>
      </c>
      <c r="CQ13" s="120">
        <v>42759179.5</v>
      </c>
      <c r="CR13" s="120">
        <v>39195914.541666672</v>
      </c>
      <c r="CS13" s="120">
        <v>40437487.939999998</v>
      </c>
      <c r="CT13" s="120">
        <v>1241573.3983333332</v>
      </c>
      <c r="CU13" s="120">
        <v>3.167609208387002</v>
      </c>
      <c r="CV13" s="118" t="s">
        <v>2891</v>
      </c>
      <c r="CW13" s="120">
        <v>25616720</v>
      </c>
      <c r="CX13" s="120">
        <v>24750000</v>
      </c>
      <c r="CY13" s="120">
        <v>22687500</v>
      </c>
      <c r="CZ13" s="120">
        <v>25923290</v>
      </c>
      <c r="DA13" s="120">
        <v>3235790</v>
      </c>
      <c r="DB13" s="120">
        <v>14.26243526170799</v>
      </c>
      <c r="DC13" s="118" t="s">
        <v>2891</v>
      </c>
      <c r="DD13" s="120">
        <v>30260610.93</v>
      </c>
      <c r="DE13" s="120">
        <v>28510500</v>
      </c>
      <c r="DF13" s="120">
        <v>26134625</v>
      </c>
      <c r="DG13" s="120">
        <v>26585423.32</v>
      </c>
      <c r="DH13" s="120">
        <v>450798.32</v>
      </c>
      <c r="DI13" s="120">
        <v>1.724908316074939</v>
      </c>
      <c r="DJ13" s="118" t="s">
        <v>2891</v>
      </c>
      <c r="DK13" s="14">
        <f t="shared" si="1"/>
        <v>1184973328.6700001</v>
      </c>
      <c r="DL13" s="14">
        <f t="shared" si="0"/>
        <v>1181185424.76</v>
      </c>
      <c r="DM13" s="14">
        <f t="shared" si="0"/>
        <v>1082753306.0300002</v>
      </c>
      <c r="DN13" s="14">
        <f t="shared" si="2"/>
        <v>1074070265.48</v>
      </c>
      <c r="DO13" s="14">
        <f t="shared" si="3"/>
        <v>-8683040.5500001907</v>
      </c>
      <c r="DP13" s="14">
        <f t="shared" si="4"/>
        <v>-0.80194080236404353</v>
      </c>
      <c r="DQ13" s="14" t="str">
        <f t="shared" si="5"/>
        <v>Not OK</v>
      </c>
    </row>
    <row r="14" spans="1:121" s="24" customFormat="1" ht="14.25" customHeight="1">
      <c r="A14" s="35" t="s">
        <v>2807</v>
      </c>
      <c r="B14" s="35" t="s">
        <v>2808</v>
      </c>
      <c r="C14" s="120">
        <v>126232531.8</v>
      </c>
      <c r="D14" s="120">
        <v>116200000</v>
      </c>
      <c r="E14" s="120">
        <v>106516666.66666666</v>
      </c>
      <c r="F14" s="120">
        <v>91674691.25</v>
      </c>
      <c r="G14" s="120">
        <v>-14841975.416666666</v>
      </c>
      <c r="H14" s="120">
        <v>-13.93394656548271</v>
      </c>
      <c r="I14" s="118" t="s">
        <v>2890</v>
      </c>
      <c r="J14" s="120">
        <v>38297319.840000004</v>
      </c>
      <c r="K14" s="120">
        <v>42640000</v>
      </c>
      <c r="L14" s="120">
        <v>39086666.666666664</v>
      </c>
      <c r="M14" s="120">
        <v>47442220.630000003</v>
      </c>
      <c r="N14" s="120">
        <v>8355553.9633333338</v>
      </c>
      <c r="O14" s="120">
        <v>21.376992913184374</v>
      </c>
      <c r="P14" s="118" t="s">
        <v>2891</v>
      </c>
      <c r="Q14" s="120">
        <v>25467287.859999999</v>
      </c>
      <c r="R14" s="120">
        <v>10969118.66</v>
      </c>
      <c r="S14" s="120">
        <v>10055025.438333333</v>
      </c>
      <c r="T14" s="120">
        <v>9422172.370000001</v>
      </c>
      <c r="U14" s="120">
        <v>-632853.06833333336</v>
      </c>
      <c r="V14" s="120">
        <v>-6.2938982324268657</v>
      </c>
      <c r="W14" s="118" t="s">
        <v>2890</v>
      </c>
      <c r="X14" s="120">
        <v>12547720.210000001</v>
      </c>
      <c r="Y14" s="120">
        <v>9803135.5999999996</v>
      </c>
      <c r="Z14" s="120">
        <v>8986207.6333333328</v>
      </c>
      <c r="AA14" s="120">
        <v>8219332.1799999997</v>
      </c>
      <c r="AB14" s="120">
        <v>-766875.45333333337</v>
      </c>
      <c r="AC14" s="120">
        <v>-8.5339164709336846</v>
      </c>
      <c r="AD14" s="118" t="s">
        <v>2890</v>
      </c>
      <c r="AE14" s="120">
        <v>14134713.939999999</v>
      </c>
      <c r="AF14" s="120">
        <v>13423187.07</v>
      </c>
      <c r="AG14" s="120">
        <v>12304588.147500001</v>
      </c>
      <c r="AH14" s="120">
        <v>14420390.330000002</v>
      </c>
      <c r="AI14" s="120">
        <v>2115802.1825000001</v>
      </c>
      <c r="AJ14" s="120">
        <v>17.195229593522647</v>
      </c>
      <c r="AK14" s="118" t="s">
        <v>2891</v>
      </c>
      <c r="AL14" s="120">
        <v>10484784.859999999</v>
      </c>
      <c r="AM14" s="120">
        <v>9950000</v>
      </c>
      <c r="AN14" s="120">
        <v>9120833.333333334</v>
      </c>
      <c r="AO14" s="120">
        <v>5186574.41</v>
      </c>
      <c r="AP14" s="120">
        <v>-3934258.9233333329</v>
      </c>
      <c r="AQ14" s="120">
        <v>-43.13486256738237</v>
      </c>
      <c r="AR14" s="118" t="s">
        <v>2890</v>
      </c>
      <c r="AS14" s="120">
        <v>36242864.880000003</v>
      </c>
      <c r="AT14" s="120">
        <v>40000000</v>
      </c>
      <c r="AU14" s="120">
        <v>36666666.666666664</v>
      </c>
      <c r="AV14" s="120">
        <v>16053928.369999999</v>
      </c>
      <c r="AW14" s="120">
        <v>-20612738.296666667</v>
      </c>
      <c r="AX14" s="120">
        <v>-56.216558990909085</v>
      </c>
      <c r="AY14" s="118" t="s">
        <v>2890</v>
      </c>
      <c r="AZ14" s="120">
        <v>14012497.68</v>
      </c>
      <c r="BA14" s="120">
        <v>8758000</v>
      </c>
      <c r="BB14" s="120">
        <v>8028166.666666666</v>
      </c>
      <c r="BC14" s="120">
        <v>8723447.3699999992</v>
      </c>
      <c r="BD14" s="120">
        <v>695280.70333333325</v>
      </c>
      <c r="BE14" s="120">
        <v>8.6605165562913911</v>
      </c>
      <c r="BF14" s="118" t="s">
        <v>2891</v>
      </c>
      <c r="BG14" s="120">
        <v>13741473.050000001</v>
      </c>
      <c r="BH14" s="120">
        <v>15504742.84</v>
      </c>
      <c r="BI14" s="120">
        <v>14212680.936666666</v>
      </c>
      <c r="BJ14" s="120">
        <v>7795562.25</v>
      </c>
      <c r="BK14" s="120">
        <v>-6417118.6866666665</v>
      </c>
      <c r="BL14" s="120">
        <v>-45.150656060331485</v>
      </c>
      <c r="BM14" s="118" t="s">
        <v>2890</v>
      </c>
      <c r="BN14" s="120">
        <v>16186481.800000001</v>
      </c>
      <c r="BO14" s="120">
        <v>7038000</v>
      </c>
      <c r="BP14" s="120">
        <v>6451500</v>
      </c>
      <c r="BQ14" s="120">
        <v>11994437.93</v>
      </c>
      <c r="BR14" s="120">
        <v>5542937.9299999997</v>
      </c>
      <c r="BS14" s="120">
        <v>85.917041463225601</v>
      </c>
      <c r="BT14" s="118" t="s">
        <v>2891</v>
      </c>
      <c r="BU14" s="120">
        <v>14873865.279999999</v>
      </c>
      <c r="BV14" s="120">
        <v>6040846</v>
      </c>
      <c r="BW14" s="120">
        <v>5537442.166666667</v>
      </c>
      <c r="BX14" s="120">
        <v>5899037.3499999996</v>
      </c>
      <c r="BY14" s="120">
        <v>361595.18333333335</v>
      </c>
      <c r="BZ14" s="120">
        <v>6.5300037896558321</v>
      </c>
      <c r="CA14" s="118" t="s">
        <v>2891</v>
      </c>
      <c r="CB14" s="120">
        <v>31206813</v>
      </c>
      <c r="CC14" s="120">
        <v>35266217.530000001</v>
      </c>
      <c r="CD14" s="120">
        <v>32327366.069166664</v>
      </c>
      <c r="CE14" s="120">
        <v>17354751.280000001</v>
      </c>
      <c r="CF14" s="120">
        <v>-14972614.789166667</v>
      </c>
      <c r="CG14" s="120">
        <v>-46.315603804936366</v>
      </c>
      <c r="CH14" s="118" t="s">
        <v>2890</v>
      </c>
      <c r="CI14" s="120">
        <v>8221550.7800000003</v>
      </c>
      <c r="CJ14" s="120">
        <v>6700000</v>
      </c>
      <c r="CK14" s="120">
        <v>6141666.666666667</v>
      </c>
      <c r="CL14" s="120">
        <v>3063908.5599999996</v>
      </c>
      <c r="CM14" s="120">
        <v>-3077758.1066666669</v>
      </c>
      <c r="CN14" s="120">
        <v>-50.112750719131618</v>
      </c>
      <c r="CO14" s="118" t="s">
        <v>2890</v>
      </c>
      <c r="CP14" s="120">
        <v>21327924.82</v>
      </c>
      <c r="CQ14" s="120">
        <v>8645468.7599999998</v>
      </c>
      <c r="CR14" s="120">
        <v>7925013.0300000003</v>
      </c>
      <c r="CS14" s="120">
        <v>8346661.3100000005</v>
      </c>
      <c r="CT14" s="120">
        <v>421648.28</v>
      </c>
      <c r="CU14" s="120">
        <v>5.3204742806586909</v>
      </c>
      <c r="CV14" s="118" t="s">
        <v>2891</v>
      </c>
      <c r="CW14" s="120">
        <v>11929548.810000001</v>
      </c>
      <c r="CX14" s="120">
        <v>8870000</v>
      </c>
      <c r="CY14" s="120">
        <v>8130833.333333333</v>
      </c>
      <c r="CZ14" s="120">
        <v>4630364.1900000004</v>
      </c>
      <c r="DA14" s="120">
        <v>-3500469.1433333331</v>
      </c>
      <c r="DB14" s="120">
        <v>-43.05178817259403</v>
      </c>
      <c r="DC14" s="118" t="s">
        <v>2890</v>
      </c>
      <c r="DD14" s="120">
        <v>4361132.88</v>
      </c>
      <c r="DE14" s="120">
        <v>8600200</v>
      </c>
      <c r="DF14" s="120">
        <v>7883516.666666667</v>
      </c>
      <c r="DG14" s="120">
        <v>5175550.8199999994</v>
      </c>
      <c r="DH14" s="120">
        <v>-2707965.8466666667</v>
      </c>
      <c r="DI14" s="120">
        <v>-34.349719308853281</v>
      </c>
      <c r="DJ14" s="118" t="s">
        <v>2890</v>
      </c>
      <c r="DK14" s="14">
        <f t="shared" si="1"/>
        <v>399268511.48999995</v>
      </c>
      <c r="DL14" s="14">
        <f t="shared" si="0"/>
        <v>348408916.45999992</v>
      </c>
      <c r="DM14" s="14">
        <f t="shared" si="0"/>
        <v>319374840.08833331</v>
      </c>
      <c r="DN14" s="14">
        <f t="shared" si="2"/>
        <v>265403030.60000002</v>
      </c>
      <c r="DO14" s="14">
        <f t="shared" si="3"/>
        <v>-53971809.488333285</v>
      </c>
      <c r="DP14" s="14">
        <f t="shared" si="4"/>
        <v>-16.899205170139783</v>
      </c>
      <c r="DQ14" s="14" t="str">
        <f t="shared" si="5"/>
        <v>Not OK</v>
      </c>
    </row>
    <row r="15" spans="1:121" s="24" customFormat="1" ht="14.25" customHeight="1">
      <c r="A15" s="36" t="s">
        <v>2870</v>
      </c>
      <c r="B15" s="36" t="s">
        <v>2871</v>
      </c>
      <c r="C15" s="120">
        <v>0</v>
      </c>
      <c r="D15" s="120">
        <v>0</v>
      </c>
      <c r="E15" s="120">
        <v>0</v>
      </c>
      <c r="F15" s="120">
        <v>62011.15</v>
      </c>
      <c r="G15" s="120">
        <v>62011.15</v>
      </c>
      <c r="H15" s="121"/>
      <c r="I15" s="118" t="s">
        <v>2891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1"/>
      <c r="P15" s="118" t="s">
        <v>2891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1"/>
      <c r="W15" s="118" t="s">
        <v>2891</v>
      </c>
      <c r="X15" s="120">
        <v>0</v>
      </c>
      <c r="Y15" s="120">
        <v>111837</v>
      </c>
      <c r="Z15" s="120">
        <v>102517.25</v>
      </c>
      <c r="AA15" s="120">
        <v>0</v>
      </c>
      <c r="AB15" s="120">
        <v>-102517.25</v>
      </c>
      <c r="AC15" s="120">
        <v>-100</v>
      </c>
      <c r="AD15" s="118" t="s">
        <v>2890</v>
      </c>
      <c r="AE15" s="120">
        <v>0</v>
      </c>
      <c r="AF15" s="121"/>
      <c r="AG15" s="121"/>
      <c r="AH15" s="120">
        <v>0</v>
      </c>
      <c r="AI15" s="121"/>
      <c r="AJ15" s="121"/>
      <c r="AK15" s="118" t="s">
        <v>2895</v>
      </c>
      <c r="AL15" s="120">
        <v>0</v>
      </c>
      <c r="AM15" s="121"/>
      <c r="AN15" s="121"/>
      <c r="AO15" s="120">
        <v>0</v>
      </c>
      <c r="AP15" s="121"/>
      <c r="AQ15" s="121"/>
      <c r="AR15" s="118" t="s">
        <v>2895</v>
      </c>
      <c r="AS15" s="120">
        <v>0</v>
      </c>
      <c r="AT15" s="121"/>
      <c r="AU15" s="121"/>
      <c r="AV15" s="120">
        <v>0</v>
      </c>
      <c r="AW15" s="121"/>
      <c r="AX15" s="121"/>
      <c r="AY15" s="118" t="s">
        <v>2895</v>
      </c>
      <c r="AZ15" s="120">
        <v>0</v>
      </c>
      <c r="BA15" s="121"/>
      <c r="BB15" s="121"/>
      <c r="BC15" s="120">
        <v>0</v>
      </c>
      <c r="BD15" s="121"/>
      <c r="BE15" s="121"/>
      <c r="BF15" s="118" t="s">
        <v>2895</v>
      </c>
      <c r="BG15" s="120">
        <v>0</v>
      </c>
      <c r="BH15" s="121"/>
      <c r="BI15" s="121"/>
      <c r="BJ15" s="120">
        <v>0</v>
      </c>
      <c r="BK15" s="121"/>
      <c r="BL15" s="121"/>
      <c r="BM15" s="118" t="s">
        <v>2895</v>
      </c>
      <c r="BN15" s="120">
        <v>0</v>
      </c>
      <c r="BO15" s="121"/>
      <c r="BP15" s="121"/>
      <c r="BQ15" s="120">
        <v>0</v>
      </c>
      <c r="BR15" s="121"/>
      <c r="BS15" s="121"/>
      <c r="BT15" s="118" t="s">
        <v>2895</v>
      </c>
      <c r="BU15" s="120">
        <v>0</v>
      </c>
      <c r="BV15" s="121"/>
      <c r="BW15" s="121"/>
      <c r="BX15" s="120">
        <v>0</v>
      </c>
      <c r="BY15" s="121"/>
      <c r="BZ15" s="121"/>
      <c r="CA15" s="118" t="s">
        <v>2895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1"/>
      <c r="CH15" s="118" t="s">
        <v>2891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1"/>
      <c r="CO15" s="118" t="s">
        <v>2891</v>
      </c>
      <c r="CP15" s="120">
        <v>0</v>
      </c>
      <c r="CQ15" s="121"/>
      <c r="CR15" s="121"/>
      <c r="CS15" s="120">
        <v>0</v>
      </c>
      <c r="CT15" s="121"/>
      <c r="CU15" s="121"/>
      <c r="CV15" s="118" t="s">
        <v>2895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1"/>
      <c r="DC15" s="118" t="s">
        <v>2891</v>
      </c>
      <c r="DD15" s="120">
        <v>0</v>
      </c>
      <c r="DE15" s="121"/>
      <c r="DF15" s="121"/>
      <c r="DG15" s="120">
        <v>0</v>
      </c>
      <c r="DH15" s="121"/>
      <c r="DI15" s="121"/>
      <c r="DJ15" s="118" t="s">
        <v>2895</v>
      </c>
      <c r="DK15" s="14">
        <f t="shared" si="1"/>
        <v>0</v>
      </c>
      <c r="DL15" s="14">
        <f t="shared" si="0"/>
        <v>111837</v>
      </c>
      <c r="DM15" s="14">
        <f t="shared" si="0"/>
        <v>102517.25</v>
      </c>
      <c r="DN15" s="14">
        <f t="shared" si="2"/>
        <v>62011.15</v>
      </c>
      <c r="DO15" s="14">
        <f t="shared" si="3"/>
        <v>-40506.1</v>
      </c>
      <c r="DP15" s="14">
        <f t="shared" si="4"/>
        <v>-39.511496845652808</v>
      </c>
      <c r="DQ15" s="14" t="str">
        <f t="shared" si="5"/>
        <v>Not OK</v>
      </c>
    </row>
    <row r="16" spans="1:121" s="24" customFormat="1" ht="14.25" customHeight="1">
      <c r="A16" s="36" t="s">
        <v>2809</v>
      </c>
      <c r="B16" s="35" t="s">
        <v>2810</v>
      </c>
      <c r="C16" s="120">
        <v>34614351.340000004</v>
      </c>
      <c r="D16" s="120">
        <v>31027197.039999999</v>
      </c>
      <c r="E16" s="120">
        <v>28441597.286666665</v>
      </c>
      <c r="F16" s="120">
        <v>31027197.039999999</v>
      </c>
      <c r="G16" s="120">
        <v>2585599.7533333334</v>
      </c>
      <c r="H16" s="120">
        <v>9.0909090909090917</v>
      </c>
      <c r="I16" s="118" t="s">
        <v>2891</v>
      </c>
      <c r="J16" s="120">
        <v>10921052.130000001</v>
      </c>
      <c r="K16" s="120">
        <v>11440000</v>
      </c>
      <c r="L16" s="120">
        <v>10486666.666666668</v>
      </c>
      <c r="M16" s="120">
        <v>11436533.41</v>
      </c>
      <c r="N16" s="120">
        <v>949866.7433333334</v>
      </c>
      <c r="O16" s="120">
        <v>9.0578519707565164</v>
      </c>
      <c r="P16" s="118" t="s">
        <v>2891</v>
      </c>
      <c r="Q16" s="120">
        <v>4536152.76</v>
      </c>
      <c r="R16" s="120">
        <v>890783.58</v>
      </c>
      <c r="S16" s="120">
        <v>816551.61499999999</v>
      </c>
      <c r="T16" s="120">
        <v>890783.58</v>
      </c>
      <c r="U16" s="120">
        <v>74231.964999999997</v>
      </c>
      <c r="V16" s="120">
        <v>9.0909090909090917</v>
      </c>
      <c r="W16" s="118" t="s">
        <v>2891</v>
      </c>
      <c r="X16" s="120">
        <v>1363552.49</v>
      </c>
      <c r="Y16" s="120">
        <v>789869.69</v>
      </c>
      <c r="Z16" s="120">
        <v>724047.21583333332</v>
      </c>
      <c r="AA16" s="120">
        <v>789869.96</v>
      </c>
      <c r="AB16" s="120">
        <v>65822.744166666671</v>
      </c>
      <c r="AC16" s="120">
        <v>9.0909463812948683</v>
      </c>
      <c r="AD16" s="118" t="s">
        <v>2891</v>
      </c>
      <c r="AE16" s="120">
        <v>4330666.66</v>
      </c>
      <c r="AF16" s="120">
        <v>543214.63</v>
      </c>
      <c r="AG16" s="120">
        <v>497946.74416666676</v>
      </c>
      <c r="AH16" s="120">
        <v>1773214.63</v>
      </c>
      <c r="AI16" s="120">
        <v>1275267.8858333332</v>
      </c>
      <c r="AJ16" s="120">
        <v>256.10527647239542</v>
      </c>
      <c r="AK16" s="118" t="s">
        <v>2891</v>
      </c>
      <c r="AL16" s="120">
        <v>985466.66</v>
      </c>
      <c r="AM16" s="120">
        <v>481400</v>
      </c>
      <c r="AN16" s="120">
        <v>441283.33333333337</v>
      </c>
      <c r="AO16" s="120">
        <v>481400</v>
      </c>
      <c r="AP16" s="120">
        <v>40116.666666666672</v>
      </c>
      <c r="AQ16" s="120">
        <v>9.0909090909090917</v>
      </c>
      <c r="AR16" s="118" t="s">
        <v>2891</v>
      </c>
      <c r="AS16" s="120">
        <v>4455640</v>
      </c>
      <c r="AT16" s="120">
        <v>9767000</v>
      </c>
      <c r="AU16" s="120">
        <v>8953083.333333334</v>
      </c>
      <c r="AV16" s="120">
        <v>9767000</v>
      </c>
      <c r="AW16" s="120">
        <v>813916.66666666674</v>
      </c>
      <c r="AX16" s="120">
        <v>9.0909090909090917</v>
      </c>
      <c r="AY16" s="118" t="s">
        <v>2891</v>
      </c>
      <c r="AZ16" s="120">
        <v>1387551.57</v>
      </c>
      <c r="BA16" s="120">
        <v>885900</v>
      </c>
      <c r="BB16" s="120">
        <v>812075</v>
      </c>
      <c r="BC16" s="120">
        <v>885900</v>
      </c>
      <c r="BD16" s="120">
        <v>73825</v>
      </c>
      <c r="BE16" s="120">
        <v>9.0909090909090917</v>
      </c>
      <c r="BF16" s="118" t="s">
        <v>2891</v>
      </c>
      <c r="BG16" s="120">
        <v>1544459.88</v>
      </c>
      <c r="BH16" s="120">
        <v>1084700</v>
      </c>
      <c r="BI16" s="120">
        <v>994308.33333333337</v>
      </c>
      <c r="BJ16" s="120">
        <v>1084700</v>
      </c>
      <c r="BK16" s="120">
        <v>90391.666666666672</v>
      </c>
      <c r="BL16" s="120">
        <v>9.0909090909090917</v>
      </c>
      <c r="BM16" s="118" t="s">
        <v>2891</v>
      </c>
      <c r="BN16" s="120">
        <v>1186577.21</v>
      </c>
      <c r="BO16" s="120">
        <v>659000</v>
      </c>
      <c r="BP16" s="120">
        <v>604083.33333333337</v>
      </c>
      <c r="BQ16" s="120">
        <v>659000</v>
      </c>
      <c r="BR16" s="120">
        <v>54916.666666666672</v>
      </c>
      <c r="BS16" s="120">
        <v>9.0909090909090917</v>
      </c>
      <c r="BT16" s="118" t="s">
        <v>2891</v>
      </c>
      <c r="BU16" s="120">
        <v>894397.37</v>
      </c>
      <c r="BV16" s="120">
        <v>10087167.08</v>
      </c>
      <c r="BW16" s="120">
        <v>9246569.8233333342</v>
      </c>
      <c r="BX16" s="120">
        <v>709712.77</v>
      </c>
      <c r="BY16" s="120">
        <v>-8536857.0533333328</v>
      </c>
      <c r="BZ16" s="120">
        <v>-92.324583239407659</v>
      </c>
      <c r="CA16" s="118" t="s">
        <v>2890</v>
      </c>
      <c r="CB16" s="120">
        <v>29606364.530000001</v>
      </c>
      <c r="CC16" s="120">
        <v>6795656.6600000001</v>
      </c>
      <c r="CD16" s="120">
        <v>6229351.9383333335</v>
      </c>
      <c r="CE16" s="120">
        <v>2503656.66</v>
      </c>
      <c r="CF16" s="120">
        <v>-3725695.2783333333</v>
      </c>
      <c r="CG16" s="120">
        <v>-59.808713895367831</v>
      </c>
      <c r="CH16" s="118" t="s">
        <v>2890</v>
      </c>
      <c r="CI16" s="120">
        <v>2017389.29</v>
      </c>
      <c r="CJ16" s="120">
        <v>1905821.29</v>
      </c>
      <c r="CK16" s="120">
        <v>1747002.8491666666</v>
      </c>
      <c r="CL16" s="120">
        <v>1905821.29</v>
      </c>
      <c r="CM16" s="120">
        <v>158818.44083333333</v>
      </c>
      <c r="CN16" s="120">
        <v>9.0909090909090917</v>
      </c>
      <c r="CO16" s="118" t="s">
        <v>2891</v>
      </c>
      <c r="CP16" s="120">
        <v>1806638.02</v>
      </c>
      <c r="CQ16" s="120">
        <v>557000</v>
      </c>
      <c r="CR16" s="120">
        <v>510583.33333333337</v>
      </c>
      <c r="CS16" s="120">
        <v>827000</v>
      </c>
      <c r="CT16" s="120">
        <v>316416.66666666669</v>
      </c>
      <c r="CU16" s="120">
        <v>61.971601109841679</v>
      </c>
      <c r="CV16" s="118" t="s">
        <v>2891</v>
      </c>
      <c r="CW16" s="120">
        <v>894988.65</v>
      </c>
      <c r="CX16" s="120">
        <v>405634.87</v>
      </c>
      <c r="CY16" s="120">
        <v>371831.96416666667</v>
      </c>
      <c r="CZ16" s="120">
        <v>405634.87</v>
      </c>
      <c r="DA16" s="120">
        <v>33802.905833333338</v>
      </c>
      <c r="DB16" s="120">
        <v>9.0909090909090917</v>
      </c>
      <c r="DC16" s="118" t="s">
        <v>2891</v>
      </c>
      <c r="DD16" s="120">
        <v>847626.04</v>
      </c>
      <c r="DE16" s="120">
        <v>175000</v>
      </c>
      <c r="DF16" s="120">
        <v>160416.66666666669</v>
      </c>
      <c r="DG16" s="120">
        <v>175000</v>
      </c>
      <c r="DH16" s="120">
        <v>14583.333333333334</v>
      </c>
      <c r="DI16" s="120">
        <v>9.0909090909090917</v>
      </c>
      <c r="DJ16" s="118" t="s">
        <v>2891</v>
      </c>
      <c r="DK16" s="14">
        <f t="shared" si="1"/>
        <v>101392874.60000002</v>
      </c>
      <c r="DL16" s="14">
        <f t="shared" si="0"/>
        <v>77495344.840000004</v>
      </c>
      <c r="DM16" s="14">
        <f t="shared" si="0"/>
        <v>71037399.436666682</v>
      </c>
      <c r="DN16" s="14">
        <f t="shared" si="2"/>
        <v>65322424.210000008</v>
      </c>
      <c r="DO16" s="14">
        <f t="shared" si="3"/>
        <v>-5714975.226666674</v>
      </c>
      <c r="DP16" s="14">
        <f t="shared" si="4"/>
        <v>-8.0450231455359713</v>
      </c>
      <c r="DQ16" s="14" t="str">
        <f t="shared" si="5"/>
        <v>Not OK</v>
      </c>
    </row>
    <row r="17" spans="1:197" s="25" customFormat="1" ht="14.25" customHeight="1">
      <c r="A17" s="23"/>
      <c r="B17" s="23" t="s">
        <v>2811</v>
      </c>
      <c r="C17" s="23">
        <f>SUM(C5:C16)</f>
        <v>1969315671.6699998</v>
      </c>
      <c r="D17" s="23">
        <f>SUM(D5:D16)</f>
        <v>1698674712.01</v>
      </c>
      <c r="E17" s="23">
        <f>SUM(E5:E16)</f>
        <v>1557118486.0091667</v>
      </c>
      <c r="F17" s="23">
        <f>SUM(F5:F16)</f>
        <v>1483227253.3799999</v>
      </c>
      <c r="G17" s="23">
        <f>F17-E17</f>
        <v>-73891232.629166842</v>
      </c>
      <c r="H17" s="23">
        <f>G17/E17*100</f>
        <v>-4.7453827883417627</v>
      </c>
      <c r="I17" s="23"/>
      <c r="J17" s="23">
        <f>SUM(J5:J16)</f>
        <v>659576750.97000003</v>
      </c>
      <c r="K17" s="23">
        <f>SUM(K5:K16)</f>
        <v>543820000</v>
      </c>
      <c r="L17" s="23">
        <f>SUM(L5:L16)</f>
        <v>498501666.66666675</v>
      </c>
      <c r="M17" s="23">
        <f>SUM(M5:M16)</f>
        <v>501975278.26000005</v>
      </c>
      <c r="N17" s="23">
        <f>M17-L17</f>
        <v>3473611.5933333039</v>
      </c>
      <c r="O17" s="23">
        <f t="shared" ref="O17" si="6">N17/L17*100</f>
        <v>0.69681042724697739</v>
      </c>
      <c r="P17" s="23">
        <f>SUM(P5:P16)</f>
        <v>0</v>
      </c>
      <c r="Q17" s="23">
        <f>SUM(Q5:Q16)</f>
        <v>186548551.41000003</v>
      </c>
      <c r="R17" s="23">
        <f>SUM(R5:R16)</f>
        <v>144418431.28</v>
      </c>
      <c r="S17" s="23">
        <f>SUM(S5:S16)</f>
        <v>132383562.00666665</v>
      </c>
      <c r="T17" s="23">
        <f>SUM(T5:T16)</f>
        <v>105588839.74000004</v>
      </c>
      <c r="U17" s="23">
        <f t="shared" ref="U17" si="7">T17-S17</f>
        <v>-26794722.266666606</v>
      </c>
      <c r="V17" s="23">
        <f t="shared" ref="V17" si="8">U17/S17*100</f>
        <v>-20.240218544140141</v>
      </c>
      <c r="W17" s="23">
        <f>SUM(W5:W16)</f>
        <v>0</v>
      </c>
      <c r="X17" s="23">
        <f>SUM(X5:X16)</f>
        <v>246862848.57000002</v>
      </c>
      <c r="Y17" s="23">
        <f>SUM(Y5:Y16)</f>
        <v>103280832.69</v>
      </c>
      <c r="Z17" s="23">
        <f>SUM(Z5:Z16)</f>
        <v>94674096.632499993</v>
      </c>
      <c r="AA17" s="23">
        <f>SUM(AA5:AA16)</f>
        <v>83498535.700000003</v>
      </c>
      <c r="AB17" s="23">
        <f t="shared" ref="AB17" si="9">AA17-Z17</f>
        <v>-11175560.93249999</v>
      </c>
      <c r="AC17" s="23">
        <f t="shared" ref="AC17" si="10">AB17/Z17*100</f>
        <v>-11.804243536519378</v>
      </c>
      <c r="AD17" s="23">
        <f>SUM(AD5:AD16)</f>
        <v>0</v>
      </c>
      <c r="AE17" s="23">
        <f>SUM(AE5:AE16)</f>
        <v>134972742.88</v>
      </c>
      <c r="AF17" s="23">
        <f>SUM(AF5:AF16)</f>
        <v>102899515.72999999</v>
      </c>
      <c r="AG17" s="23">
        <f>SUM(AG5:AG16)</f>
        <v>94324556.085833341</v>
      </c>
      <c r="AH17" s="23">
        <f>SUM(AH5:AH16)</f>
        <v>80503015.929999992</v>
      </c>
      <c r="AI17" s="23">
        <f t="shared" ref="AI17" si="11">AH17-AG17</f>
        <v>-13821540.155833349</v>
      </c>
      <c r="AJ17" s="23">
        <f t="shared" ref="AJ17" si="12">AI17/AG17*100</f>
        <v>-14.653172757321054</v>
      </c>
      <c r="AK17" s="23">
        <f>SUM(AK5:AK16)</f>
        <v>0</v>
      </c>
      <c r="AL17" s="23">
        <f>SUM(AL5:AL16)</f>
        <v>93221272.980000004</v>
      </c>
      <c r="AM17" s="23">
        <f>SUM(AM5:AM16)</f>
        <v>80777200</v>
      </c>
      <c r="AN17" s="23">
        <f>SUM(AN5:AN16)</f>
        <v>74045766.666666657</v>
      </c>
      <c r="AO17" s="23">
        <f>SUM(AO5:AO16)</f>
        <v>62118513.920000002</v>
      </c>
      <c r="AP17" s="23">
        <f t="shared" ref="AP17" si="13">AO17-AN17</f>
        <v>-11927252.746666655</v>
      </c>
      <c r="AQ17" s="23">
        <f t="shared" ref="AQ17" si="14">AP17/AN17*100</f>
        <v>-16.107946859892493</v>
      </c>
      <c r="AR17" s="23">
        <f>SUM(AR5:AR16)</f>
        <v>0</v>
      </c>
      <c r="AS17" s="23">
        <f>SUM(AS5:AS16)</f>
        <v>469566422.51999998</v>
      </c>
      <c r="AT17" s="23">
        <f>SUM(AT5:AT16)</f>
        <v>305967000</v>
      </c>
      <c r="AU17" s="23">
        <f>SUM(AU5:AU16)</f>
        <v>280469749.99999994</v>
      </c>
      <c r="AV17" s="23">
        <f>SUM(AV5:AV16)</f>
        <v>264122904.42999998</v>
      </c>
      <c r="AW17" s="23">
        <f t="shared" ref="AW17" si="15">AV17-AU17</f>
        <v>-16346845.569999963</v>
      </c>
      <c r="AX17" s="23">
        <f t="shared" ref="AX17" si="16">AW17/AU17*100</f>
        <v>-5.8283809822627815</v>
      </c>
      <c r="AY17" s="23">
        <f>SUM(AY5:AY16)</f>
        <v>0</v>
      </c>
      <c r="AZ17" s="23">
        <f>SUM(AZ5:AZ16)</f>
        <v>120813949.11000001</v>
      </c>
      <c r="BA17" s="23">
        <f>SUM(BA5:BA16)</f>
        <v>109162394.00999999</v>
      </c>
      <c r="BB17" s="23">
        <f>SUM(BB5:BB16)</f>
        <v>100065527.8425</v>
      </c>
      <c r="BC17" s="23">
        <f>SUM(BC5:BC16)</f>
        <v>84698268.810000002</v>
      </c>
      <c r="BD17" s="23">
        <f t="shared" ref="BD17" si="17">BC17-BB17</f>
        <v>-15367259.032499999</v>
      </c>
      <c r="BE17" s="23">
        <f t="shared" ref="BE17" si="18">BD17/BB17*100</f>
        <v>-15.357195793428064</v>
      </c>
      <c r="BF17" s="23">
        <f>SUM(BF5:BF16)</f>
        <v>0</v>
      </c>
      <c r="BG17" s="23">
        <f>SUM(BG5:BG16)</f>
        <v>154244460.59999999</v>
      </c>
      <c r="BH17" s="23">
        <f>SUM(BH5:BH16)</f>
        <v>113251371.34</v>
      </c>
      <c r="BI17" s="23">
        <f>SUM(BI5:BI16)</f>
        <v>103813757.06166667</v>
      </c>
      <c r="BJ17" s="23">
        <f>SUM(BJ5:BJ16)</f>
        <v>82869898.879999995</v>
      </c>
      <c r="BK17" s="23">
        <f t="shared" ref="BK17" si="19">BJ17-BI17</f>
        <v>-20943858.181666672</v>
      </c>
      <c r="BL17" s="23">
        <f t="shared" ref="BL17" si="20">BK17/BI17*100</f>
        <v>-20.174453535311084</v>
      </c>
      <c r="BM17" s="23">
        <f>SUM(BM5:BM16)</f>
        <v>0</v>
      </c>
      <c r="BN17" s="23">
        <f>SUM(BN5:BN16)</f>
        <v>179563048.99000004</v>
      </c>
      <c r="BO17" s="23">
        <f>SUM(BO5:BO16)</f>
        <v>109425000</v>
      </c>
      <c r="BP17" s="23">
        <f>SUM(BP5:BP16)</f>
        <v>100306249.99999999</v>
      </c>
      <c r="BQ17" s="23">
        <f>SUM(BQ5:BQ16)</f>
        <v>97183564.719999999</v>
      </c>
      <c r="BR17" s="23">
        <f t="shared" ref="BR17" si="21">BQ17-BP17</f>
        <v>-3122685.2799999863</v>
      </c>
      <c r="BS17" s="23">
        <f t="shared" ref="BS17" si="22">BR17/BP17*100</f>
        <v>-3.1131512542837427</v>
      </c>
      <c r="BT17" s="23">
        <f>SUM(BT5:BT16)</f>
        <v>0</v>
      </c>
      <c r="BU17" s="23">
        <f>SUM(BU5:BU16)</f>
        <v>174171999.13000003</v>
      </c>
      <c r="BV17" s="23">
        <f>SUM(BV5:BV16)</f>
        <v>104987413.08</v>
      </c>
      <c r="BW17" s="23">
        <f>SUM(BW5:BW16)</f>
        <v>96238461.99000001</v>
      </c>
      <c r="BX17" s="23">
        <f>SUM(BX5:BX16)</f>
        <v>90111645.859999999</v>
      </c>
      <c r="BY17" s="23">
        <f t="shared" ref="BY17" si="23">BX17-BW17</f>
        <v>-6126816.1300000101</v>
      </c>
      <c r="BZ17" s="23">
        <f t="shared" ref="BZ17" si="24">BY17/BW17*100</f>
        <v>-6.3662864132602595</v>
      </c>
      <c r="CA17" s="23">
        <f>SUM(CA5:CA16)</f>
        <v>0</v>
      </c>
      <c r="CB17" s="23">
        <f>SUM(CB5:CB16)</f>
        <v>257007540.60999998</v>
      </c>
      <c r="CC17" s="23">
        <f>SUM(CC5:CC16)</f>
        <v>214922371.28</v>
      </c>
      <c r="CD17" s="23">
        <f>SUM(CD5:CD16)</f>
        <v>197012173.67333335</v>
      </c>
      <c r="CE17" s="23">
        <f>SUM(CE5:CE16)</f>
        <v>141464558.41999999</v>
      </c>
      <c r="CF17" s="23">
        <f t="shared" ref="CF17" si="25">CE17-CD17</f>
        <v>-55547615.25333336</v>
      </c>
      <c r="CG17" s="23">
        <f t="shared" ref="CG17" si="26">CF17/CD17*100</f>
        <v>-28.195016692439058</v>
      </c>
      <c r="CH17" s="23">
        <f>SUM(CH5:CH16)</f>
        <v>0</v>
      </c>
      <c r="CI17" s="23">
        <f>SUM(CI5:CI16)</f>
        <v>69577579.140000001</v>
      </c>
      <c r="CJ17" s="23">
        <f>SUM(CJ5:CJ16)</f>
        <v>51685821.289999999</v>
      </c>
      <c r="CK17" s="23">
        <f>SUM(CK5:CK16)</f>
        <v>47378669.515833333</v>
      </c>
      <c r="CL17" s="23">
        <f>SUM(CL5:CL16)</f>
        <v>40765038.690000005</v>
      </c>
      <c r="CM17" s="23">
        <f t="shared" ref="CM17" si="27">CL17-CK17</f>
        <v>-6613630.8258333281</v>
      </c>
      <c r="CN17" s="23">
        <f t="shared" ref="CN17" si="28">CM17/CK17*100</f>
        <v>-13.959089382244343</v>
      </c>
      <c r="CO17" s="23">
        <f>SUM(CO5:CO16)</f>
        <v>0</v>
      </c>
      <c r="CP17" s="23">
        <f>SUM(CP5:CP16)</f>
        <v>240807144.96000001</v>
      </c>
      <c r="CQ17" s="23">
        <f>SUM(CQ5:CQ16)</f>
        <v>133892226.73999999</v>
      </c>
      <c r="CR17" s="23">
        <f>SUM(CR5:CR16)</f>
        <v>122734541.17833334</v>
      </c>
      <c r="CS17" s="23">
        <f>SUM(CS5:CS16)</f>
        <v>104414048.19000001</v>
      </c>
      <c r="CT17" s="23">
        <f t="shared" ref="CT17" si="29">CS17-CR17</f>
        <v>-18320492.98833333</v>
      </c>
      <c r="CU17" s="23">
        <f t="shared" ref="CU17" si="30">CT17/CR17*100</f>
        <v>-14.926925063184655</v>
      </c>
      <c r="CV17" s="23">
        <f>SUM(CV5:CV16)</f>
        <v>0</v>
      </c>
      <c r="CW17" s="23">
        <f>SUM(CW5:CW16)</f>
        <v>104170525.16000001</v>
      </c>
      <c r="CX17" s="23">
        <f>SUM(CX5:CX16)</f>
        <v>61386634.869999997</v>
      </c>
      <c r="CY17" s="23">
        <f>SUM(CY5:CY16)</f>
        <v>56271081.964166671</v>
      </c>
      <c r="CZ17" s="23">
        <f>SUM(CZ5:CZ16)</f>
        <v>52091723.909999989</v>
      </c>
      <c r="DA17" s="23">
        <f t="shared" ref="DA17" si="31">CZ17-CY17</f>
        <v>-4179358.0541666821</v>
      </c>
      <c r="DB17" s="23">
        <f t="shared" ref="DB17" si="32">DA17/CY17*100</f>
        <v>-7.42718623542389</v>
      </c>
      <c r="DC17" s="23">
        <f>SUM(DC5:DC16)</f>
        <v>0</v>
      </c>
      <c r="DD17" s="23">
        <f>SUM(DD5:DD16)</f>
        <v>76213088.63000001</v>
      </c>
      <c r="DE17" s="23">
        <f>SUM(DE5:DE16)</f>
        <v>62512000</v>
      </c>
      <c r="DF17" s="23">
        <f>SUM(DF5:DF16)</f>
        <v>57302666.666666664</v>
      </c>
      <c r="DG17" s="23">
        <f>SUM(DG5:DG16)</f>
        <v>52974371.640000008</v>
      </c>
      <c r="DH17" s="82">
        <f t="shared" ref="DH17" si="33">DG17-DF17</f>
        <v>-4328295.0266666561</v>
      </c>
      <c r="DI17" s="82">
        <f t="shared" ref="DI17" si="34">DH17/DF17*100</f>
        <v>-7.5533919771040141</v>
      </c>
      <c r="DJ17" s="23">
        <f>SUM(DJ5:DJ16)</f>
        <v>0</v>
      </c>
      <c r="DK17" s="23">
        <f>SUM(DK5:DK16)</f>
        <v>5136633597.3299999</v>
      </c>
      <c r="DL17" s="23">
        <f>SUM(DL5:DL16)</f>
        <v>3941062924.3199997</v>
      </c>
      <c r="DM17" s="23">
        <f>SUM(DM5:DM16)</f>
        <v>3612641013.9599996</v>
      </c>
      <c r="DN17" s="23">
        <f>SUM(DN5:DN16)</f>
        <v>3327607460.48</v>
      </c>
      <c r="DO17" s="23">
        <f t="shared" ref="DO17" si="35">DN17-DM17</f>
        <v>-285033553.47999954</v>
      </c>
      <c r="DP17" s="23">
        <f>DO17/DM17*100</f>
        <v>-7.8898941903878725</v>
      </c>
      <c r="DQ17" s="23">
        <f>SUM(DQ5:DQ16)</f>
        <v>0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>
      <c r="A18" s="35" t="s">
        <v>2812</v>
      </c>
      <c r="B18" s="35" t="s">
        <v>2813</v>
      </c>
      <c r="C18" s="120">
        <v>349809770.24000001</v>
      </c>
      <c r="D18" s="120">
        <v>300000000</v>
      </c>
      <c r="E18" s="120">
        <v>275000000</v>
      </c>
      <c r="F18" s="120">
        <v>278622841.88</v>
      </c>
      <c r="G18" s="120">
        <v>3622841.88</v>
      </c>
      <c r="H18" s="120">
        <v>1.3173970472727274</v>
      </c>
      <c r="I18" s="118" t="s">
        <v>2890</v>
      </c>
      <c r="J18" s="120">
        <v>52349580.700000003</v>
      </c>
      <c r="K18" s="120">
        <v>67000000</v>
      </c>
      <c r="L18" s="120">
        <v>61416666.666666672</v>
      </c>
      <c r="M18" s="120">
        <v>55114199.189999998</v>
      </c>
      <c r="N18" s="120">
        <v>-6302467.4766666675</v>
      </c>
      <c r="O18" s="120">
        <v>-10.261819500678426</v>
      </c>
      <c r="P18" s="118" t="s">
        <v>2891</v>
      </c>
      <c r="Q18" s="120">
        <v>10494045.880000001</v>
      </c>
      <c r="R18" s="120">
        <v>9960467.6500000004</v>
      </c>
      <c r="S18" s="120">
        <v>9130428.6791666672</v>
      </c>
      <c r="T18" s="120">
        <v>13392073.73</v>
      </c>
      <c r="U18" s="120">
        <v>4261645.0508333333</v>
      </c>
      <c r="V18" s="120">
        <v>46.675191281624393</v>
      </c>
      <c r="W18" s="118" t="s">
        <v>2890</v>
      </c>
      <c r="X18" s="120">
        <v>8939592.4000000004</v>
      </c>
      <c r="Y18" s="120">
        <v>9999923.0199999996</v>
      </c>
      <c r="Z18" s="120">
        <v>9166596.1016666666</v>
      </c>
      <c r="AA18" s="120">
        <v>9055131.4299999997</v>
      </c>
      <c r="AB18" s="120">
        <v>-111464.67166666666</v>
      </c>
      <c r="AC18" s="120">
        <v>-1.2159875970361582</v>
      </c>
      <c r="AD18" s="118" t="s">
        <v>2891</v>
      </c>
      <c r="AE18" s="120">
        <v>6426600.4400000004</v>
      </c>
      <c r="AF18" s="120">
        <v>8821486.5099999998</v>
      </c>
      <c r="AG18" s="120">
        <v>8086362.6341666663</v>
      </c>
      <c r="AH18" s="120">
        <v>8043875.1399999997</v>
      </c>
      <c r="AI18" s="120">
        <v>-42487.494166666671</v>
      </c>
      <c r="AJ18" s="120">
        <v>-0.5254215781412972</v>
      </c>
      <c r="AK18" s="118" t="s">
        <v>2891</v>
      </c>
      <c r="AL18" s="120">
        <v>5082507.28</v>
      </c>
      <c r="AM18" s="120">
        <v>5000000</v>
      </c>
      <c r="AN18" s="120">
        <v>4583333.333333333</v>
      </c>
      <c r="AO18" s="120">
        <v>5398430.5</v>
      </c>
      <c r="AP18" s="120">
        <v>815097.16666666663</v>
      </c>
      <c r="AQ18" s="120">
        <v>17.783938181818179</v>
      </c>
      <c r="AR18" s="118" t="s">
        <v>2890</v>
      </c>
      <c r="AS18" s="120">
        <v>48978153.920000002</v>
      </c>
      <c r="AT18" s="120">
        <v>37497748.619999997</v>
      </c>
      <c r="AU18" s="120">
        <v>34372936.234999999</v>
      </c>
      <c r="AV18" s="120">
        <v>42263494.630000003</v>
      </c>
      <c r="AW18" s="120">
        <v>7890558.3949999996</v>
      </c>
      <c r="AX18" s="120">
        <v>22.955729883109303</v>
      </c>
      <c r="AY18" s="118" t="s">
        <v>2890</v>
      </c>
      <c r="AZ18" s="120">
        <v>10458589.9</v>
      </c>
      <c r="BA18" s="120">
        <v>10390093.449999999</v>
      </c>
      <c r="BB18" s="120">
        <v>9524252.3291666675</v>
      </c>
      <c r="BC18" s="120">
        <v>7499064.4000000004</v>
      </c>
      <c r="BD18" s="120">
        <v>-2025187.9291666665</v>
      </c>
      <c r="BE18" s="120">
        <v>-21.263484619835374</v>
      </c>
      <c r="BF18" s="118" t="s">
        <v>2891</v>
      </c>
      <c r="BG18" s="120">
        <v>7507548.5</v>
      </c>
      <c r="BH18" s="120">
        <v>7931405.71</v>
      </c>
      <c r="BI18" s="120">
        <v>7270455.2341666669</v>
      </c>
      <c r="BJ18" s="120">
        <v>8126356.4199999999</v>
      </c>
      <c r="BK18" s="120">
        <v>855901.18583333329</v>
      </c>
      <c r="BL18" s="120">
        <v>11.772319040094276</v>
      </c>
      <c r="BM18" s="118" t="s">
        <v>2890</v>
      </c>
      <c r="BN18" s="120">
        <v>6880477.7300000004</v>
      </c>
      <c r="BO18" s="120">
        <v>13600000</v>
      </c>
      <c r="BP18" s="120">
        <v>12466666.666666668</v>
      </c>
      <c r="BQ18" s="120">
        <v>7620573.2599999998</v>
      </c>
      <c r="BR18" s="120">
        <v>-4846093.4066666672</v>
      </c>
      <c r="BS18" s="120">
        <v>-38.87240700534759</v>
      </c>
      <c r="BT18" s="118" t="s">
        <v>2891</v>
      </c>
      <c r="BU18" s="120">
        <v>7411647.9299999997</v>
      </c>
      <c r="BV18" s="120">
        <v>8000000</v>
      </c>
      <c r="BW18" s="120">
        <v>7333333.333333333</v>
      </c>
      <c r="BX18" s="120">
        <v>8278950.2300000004</v>
      </c>
      <c r="BY18" s="120">
        <v>945616.89666666673</v>
      </c>
      <c r="BZ18" s="120">
        <v>12.894775863636363</v>
      </c>
      <c r="CA18" s="118" t="s">
        <v>2890</v>
      </c>
      <c r="CB18" s="120">
        <v>12639306.130000001</v>
      </c>
      <c r="CC18" s="120">
        <v>17600400</v>
      </c>
      <c r="CD18" s="120">
        <v>16133700</v>
      </c>
      <c r="CE18" s="120">
        <v>19619684.039999999</v>
      </c>
      <c r="CF18" s="120">
        <v>3485984.04</v>
      </c>
      <c r="CG18" s="120">
        <v>21.606848026181225</v>
      </c>
      <c r="CH18" s="118" t="s">
        <v>2890</v>
      </c>
      <c r="CI18" s="120">
        <v>2173116.09</v>
      </c>
      <c r="CJ18" s="120">
        <v>3000000</v>
      </c>
      <c r="CK18" s="120">
        <v>2750000</v>
      </c>
      <c r="CL18" s="120">
        <v>3077341.89</v>
      </c>
      <c r="CM18" s="120">
        <v>327341.89</v>
      </c>
      <c r="CN18" s="120">
        <v>11.903341454545455</v>
      </c>
      <c r="CO18" s="118" t="s">
        <v>2890</v>
      </c>
      <c r="CP18" s="120">
        <v>6470195.54</v>
      </c>
      <c r="CQ18" s="120">
        <v>10816115.800000001</v>
      </c>
      <c r="CR18" s="120">
        <v>9914772.8166666664</v>
      </c>
      <c r="CS18" s="120">
        <v>6850015.7000000002</v>
      </c>
      <c r="CT18" s="120">
        <v>-3064757.1166666667</v>
      </c>
      <c r="CU18" s="120">
        <v>-30.911017058452721</v>
      </c>
      <c r="CV18" s="118" t="s">
        <v>2891</v>
      </c>
      <c r="CW18" s="120">
        <v>2284339.54</v>
      </c>
      <c r="CX18" s="120">
        <v>4100000</v>
      </c>
      <c r="CY18" s="120">
        <v>3758333.333333333</v>
      </c>
      <c r="CZ18" s="120">
        <v>4335456.68</v>
      </c>
      <c r="DA18" s="120">
        <v>577123.34666666668</v>
      </c>
      <c r="DB18" s="120">
        <v>15.355831840354766</v>
      </c>
      <c r="DC18" s="118" t="s">
        <v>2890</v>
      </c>
      <c r="DD18" s="120">
        <v>3731337.62</v>
      </c>
      <c r="DE18" s="120">
        <v>3991566.97</v>
      </c>
      <c r="DF18" s="120">
        <v>3658936.3891666667</v>
      </c>
      <c r="DG18" s="120">
        <v>3670322.07</v>
      </c>
      <c r="DH18" s="120">
        <v>11385.680833333334</v>
      </c>
      <c r="DI18" s="120">
        <v>0.31117460437530192</v>
      </c>
      <c r="DJ18" s="118" t="s">
        <v>2890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462149207.72999996</v>
      </c>
      <c r="DM18" s="14">
        <f t="shared" ref="DM18:DM32" si="36">E18+L18+S18+Z18+AG18+AN18+AU18+BB18+BI18+BP18+BW18+CD18+CK18+CR18+CY18+DF18</f>
        <v>474566773.7525</v>
      </c>
      <c r="DN18" s="14">
        <f>F18+M18+T18+AA18+AH18+AO18+AV18+BC18+BJ18+BQ18+BX18+CE18+CL18+CS18+CZ18+DG18</f>
        <v>480967811.19</v>
      </c>
      <c r="DO18" s="14">
        <f t="shared" ref="DO18:DO32" si="37">DN18-DM18</f>
        <v>6401037.4375</v>
      </c>
      <c r="DP18" s="14">
        <f>DO18/DM18*100</f>
        <v>1.3488170246065987</v>
      </c>
      <c r="DQ18" s="14" t="str">
        <f t="shared" ref="DQ18:DQ32" si="38">IF((DP18&gt;0),"OK","Not OK")</f>
        <v>OK</v>
      </c>
    </row>
    <row r="19" spans="1:197" s="24" customFormat="1" ht="15" customHeight="1">
      <c r="A19" s="35" t="s">
        <v>2814</v>
      </c>
      <c r="B19" s="35" t="s">
        <v>2815</v>
      </c>
      <c r="C19" s="120">
        <v>127724535.5</v>
      </c>
      <c r="D19" s="120">
        <v>110000000</v>
      </c>
      <c r="E19" s="120">
        <v>100833333.33333333</v>
      </c>
      <c r="F19" s="120">
        <v>145078721.59999999</v>
      </c>
      <c r="G19" s="120">
        <v>44245388.266666666</v>
      </c>
      <c r="H19" s="120">
        <v>43.879723900826448</v>
      </c>
      <c r="I19" s="118" t="s">
        <v>2890</v>
      </c>
      <c r="J19" s="120">
        <v>42144200.359999999</v>
      </c>
      <c r="K19" s="120">
        <v>47500000</v>
      </c>
      <c r="L19" s="120">
        <v>43541666.666666664</v>
      </c>
      <c r="M19" s="120">
        <v>29508234.129999999</v>
      </c>
      <c r="N19" s="120">
        <v>-14033432.536666667</v>
      </c>
      <c r="O19" s="120">
        <v>-32.229892907177032</v>
      </c>
      <c r="P19" s="118" t="s">
        <v>2891</v>
      </c>
      <c r="Q19" s="120">
        <v>4428851.8899999997</v>
      </c>
      <c r="R19" s="120">
        <v>3528985.32</v>
      </c>
      <c r="S19" s="120">
        <v>3234903.21</v>
      </c>
      <c r="T19" s="120">
        <v>4042484.51</v>
      </c>
      <c r="U19" s="120">
        <v>807581.3</v>
      </c>
      <c r="V19" s="120">
        <v>24.964620193381304</v>
      </c>
      <c r="W19" s="118" t="s">
        <v>2890</v>
      </c>
      <c r="X19" s="120">
        <v>1775299.81</v>
      </c>
      <c r="Y19" s="120">
        <v>2649959.7999999998</v>
      </c>
      <c r="Z19" s="120">
        <v>2429129.8166666669</v>
      </c>
      <c r="AA19" s="120">
        <v>1863925.99</v>
      </c>
      <c r="AB19" s="120">
        <v>-565203.82666666666</v>
      </c>
      <c r="AC19" s="120">
        <v>-23.267748919333517</v>
      </c>
      <c r="AD19" s="118" t="s">
        <v>2891</v>
      </c>
      <c r="AE19" s="120">
        <v>2805411.9</v>
      </c>
      <c r="AF19" s="120">
        <v>2097940.9</v>
      </c>
      <c r="AG19" s="120">
        <v>1923112.4916666667</v>
      </c>
      <c r="AH19" s="120">
        <v>1629357.62</v>
      </c>
      <c r="AI19" s="120">
        <v>-293754.87166666664</v>
      </c>
      <c r="AJ19" s="120">
        <v>-15.274970805898297</v>
      </c>
      <c r="AK19" s="118" t="s">
        <v>2891</v>
      </c>
      <c r="AL19" s="120">
        <v>1173747.02</v>
      </c>
      <c r="AM19" s="120">
        <v>1500000</v>
      </c>
      <c r="AN19" s="120">
        <v>1375000</v>
      </c>
      <c r="AO19" s="120">
        <v>874706.22</v>
      </c>
      <c r="AP19" s="120">
        <v>-500293.78</v>
      </c>
      <c r="AQ19" s="120">
        <v>-36.38500218181818</v>
      </c>
      <c r="AR19" s="118" t="s">
        <v>2891</v>
      </c>
      <c r="AS19" s="120">
        <v>11073674.140000001</v>
      </c>
      <c r="AT19" s="120">
        <v>26137309.010000002</v>
      </c>
      <c r="AU19" s="120">
        <v>23959199.925833333</v>
      </c>
      <c r="AV19" s="120">
        <v>21872745.68</v>
      </c>
      <c r="AW19" s="120">
        <v>-2086454.2458333333</v>
      </c>
      <c r="AX19" s="120">
        <v>-8.708363602674698</v>
      </c>
      <c r="AY19" s="118" t="s">
        <v>2891</v>
      </c>
      <c r="AZ19" s="120">
        <v>3408120.09</v>
      </c>
      <c r="BA19" s="120">
        <v>3607297.35</v>
      </c>
      <c r="BB19" s="120">
        <v>3306689.2374999998</v>
      </c>
      <c r="BC19" s="120">
        <v>2726284.91</v>
      </c>
      <c r="BD19" s="120">
        <v>-580404.32750000001</v>
      </c>
      <c r="BE19" s="120">
        <v>-17.552430416437041</v>
      </c>
      <c r="BF19" s="118" t="s">
        <v>2891</v>
      </c>
      <c r="BG19" s="120">
        <v>1477936.98</v>
      </c>
      <c r="BH19" s="120">
        <v>2570849.1800000002</v>
      </c>
      <c r="BI19" s="120">
        <v>2356611.7483333335</v>
      </c>
      <c r="BJ19" s="120">
        <v>1300531.3899999999</v>
      </c>
      <c r="BK19" s="120">
        <v>-1056080.3583333334</v>
      </c>
      <c r="BL19" s="120">
        <v>-44.813506470899384</v>
      </c>
      <c r="BM19" s="118" t="s">
        <v>2891</v>
      </c>
      <c r="BN19" s="120">
        <v>2459204.46</v>
      </c>
      <c r="BO19" s="120">
        <v>4500000</v>
      </c>
      <c r="BP19" s="120">
        <v>4125000</v>
      </c>
      <c r="BQ19" s="120">
        <v>2162507.9900000002</v>
      </c>
      <c r="BR19" s="120">
        <v>-1962492.01</v>
      </c>
      <c r="BS19" s="120">
        <v>-47.575563878787882</v>
      </c>
      <c r="BT19" s="118" t="s">
        <v>2891</v>
      </c>
      <c r="BU19" s="120">
        <v>4195369.04</v>
      </c>
      <c r="BV19" s="120">
        <v>2000000</v>
      </c>
      <c r="BW19" s="120">
        <v>1833333.3333333333</v>
      </c>
      <c r="BX19" s="120">
        <v>2688128.12</v>
      </c>
      <c r="BY19" s="120">
        <v>854794.78666666662</v>
      </c>
      <c r="BZ19" s="120">
        <v>46.625170181818177</v>
      </c>
      <c r="CA19" s="118" t="s">
        <v>2890</v>
      </c>
      <c r="CB19" s="120">
        <v>9934079.8599999994</v>
      </c>
      <c r="CC19" s="120">
        <v>7422503.0999999996</v>
      </c>
      <c r="CD19" s="120">
        <v>6803961.1749999998</v>
      </c>
      <c r="CE19" s="120">
        <v>6236577.5999999996</v>
      </c>
      <c r="CF19" s="120">
        <v>-567383.57499999995</v>
      </c>
      <c r="CG19" s="120">
        <v>-8.3390184101101958</v>
      </c>
      <c r="CH19" s="118" t="s">
        <v>2891</v>
      </c>
      <c r="CI19" s="120">
        <v>537307.06000000006</v>
      </c>
      <c r="CJ19" s="120">
        <v>500000</v>
      </c>
      <c r="CK19" s="120">
        <v>458333.33333333331</v>
      </c>
      <c r="CL19" s="120">
        <v>360942.91</v>
      </c>
      <c r="CM19" s="120">
        <v>-97390.42333333334</v>
      </c>
      <c r="CN19" s="120">
        <v>-21.248819636363638</v>
      </c>
      <c r="CO19" s="118" t="s">
        <v>2891</v>
      </c>
      <c r="CP19" s="120">
        <v>8094761.1699999999</v>
      </c>
      <c r="CQ19" s="120">
        <v>3140593.44</v>
      </c>
      <c r="CR19" s="120">
        <v>2878877.32</v>
      </c>
      <c r="CS19" s="120">
        <v>2948615.03</v>
      </c>
      <c r="CT19" s="120">
        <v>69737.710000000006</v>
      </c>
      <c r="CU19" s="120">
        <v>2.422392559610703</v>
      </c>
      <c r="CV19" s="118" t="s">
        <v>2890</v>
      </c>
      <c r="CW19" s="120">
        <v>1341986.98</v>
      </c>
      <c r="CX19" s="120">
        <v>1700000</v>
      </c>
      <c r="CY19" s="120">
        <v>1558333.3333333333</v>
      </c>
      <c r="CZ19" s="120">
        <v>1785306.24</v>
      </c>
      <c r="DA19" s="120">
        <v>226972.90666666668</v>
      </c>
      <c r="DB19" s="120">
        <v>14.565106310160429</v>
      </c>
      <c r="DC19" s="118" t="s">
        <v>2890</v>
      </c>
      <c r="DD19" s="120">
        <v>1032086.52</v>
      </c>
      <c r="DE19" s="120">
        <v>959255.65</v>
      </c>
      <c r="DF19" s="120">
        <v>879317.6791666667</v>
      </c>
      <c r="DG19" s="120">
        <v>1328505.1200000001</v>
      </c>
      <c r="DH19" s="120">
        <v>449187.44083333336</v>
      </c>
      <c r="DI19" s="120">
        <v>51.083635809418766</v>
      </c>
      <c r="DJ19" s="118" t="s">
        <v>2890</v>
      </c>
      <c r="DK19" s="14">
        <f t="shared" ref="DK19:DK32" si="39">C19+J19+Q19+X19+AE19+AL19+AS19+AZ19+BG19+BN19+BU19+CB19+CI19+CP19+CW19+DD19</f>
        <v>223606572.78</v>
      </c>
      <c r="DL19" s="14">
        <f t="shared" ref="DL19:DL31" si="40">D19+K18+R19+Y19+AF19+AM19+AT19+BA19+BH19+BO19+BV19+CC19+CJ19+CQ19+CX19+DE19</f>
        <v>239314693.75</v>
      </c>
      <c r="DM19" s="14">
        <f t="shared" si="36"/>
        <v>201496802.60416675</v>
      </c>
      <c r="DN19" s="14">
        <f t="shared" ref="DN19:DN32" si="41">F19+M19+T19+AA19+AH19+AO19+AV19+BC19+BJ19+BQ19+BX19+CE19+CL19+CS19+CZ19+DG19</f>
        <v>226407575.06</v>
      </c>
      <c r="DO19" s="14">
        <f t="shared" si="37"/>
        <v>24910772.455833256</v>
      </c>
      <c r="DP19" s="14">
        <f t="shared" ref="DP19:DP32" si="42">DO19/DM19*100</f>
        <v>12.362862404705039</v>
      </c>
      <c r="DQ19" s="14" t="str">
        <f t="shared" si="38"/>
        <v>OK</v>
      </c>
    </row>
    <row r="20" spans="1:197" s="24" customFormat="1" ht="15" customHeight="1">
      <c r="A20" s="35" t="s">
        <v>2816</v>
      </c>
      <c r="B20" s="35" t="s">
        <v>2817</v>
      </c>
      <c r="C20" s="120">
        <v>922285.37</v>
      </c>
      <c r="D20" s="120">
        <v>1500000</v>
      </c>
      <c r="E20" s="120">
        <v>1375000</v>
      </c>
      <c r="F20" s="120">
        <v>1190402.8799999999</v>
      </c>
      <c r="G20" s="120">
        <v>-184597.12</v>
      </c>
      <c r="H20" s="120">
        <v>-13.42524509090909</v>
      </c>
      <c r="I20" s="118" t="s">
        <v>2891</v>
      </c>
      <c r="J20" s="120">
        <v>274110.40000000002</v>
      </c>
      <c r="K20" s="120">
        <v>1000000</v>
      </c>
      <c r="L20" s="120">
        <v>916666.66666666663</v>
      </c>
      <c r="M20" s="120">
        <v>1187704.92</v>
      </c>
      <c r="N20" s="120">
        <v>271038.2533333333</v>
      </c>
      <c r="O20" s="120">
        <v>29.567809454545458</v>
      </c>
      <c r="P20" s="118" t="s">
        <v>2890</v>
      </c>
      <c r="Q20" s="120">
        <v>405548.81</v>
      </c>
      <c r="R20" s="120">
        <v>1584640.65</v>
      </c>
      <c r="S20" s="120">
        <v>1452587.2625</v>
      </c>
      <c r="T20" s="120">
        <v>531515.35</v>
      </c>
      <c r="U20" s="120">
        <v>-921071.91249999998</v>
      </c>
      <c r="V20" s="120">
        <v>-63.409058875731397</v>
      </c>
      <c r="W20" s="118" t="s">
        <v>2891</v>
      </c>
      <c r="X20" s="120">
        <v>204745.48</v>
      </c>
      <c r="Y20" s="120">
        <v>433524.75</v>
      </c>
      <c r="Z20" s="120">
        <v>397397.6875</v>
      </c>
      <c r="AA20" s="120">
        <v>357856.38</v>
      </c>
      <c r="AB20" s="120">
        <v>-39541.307500000003</v>
      </c>
      <c r="AC20" s="120">
        <v>-9.9500597874012549</v>
      </c>
      <c r="AD20" s="118" t="s">
        <v>2891</v>
      </c>
      <c r="AE20" s="120">
        <v>257685.8</v>
      </c>
      <c r="AF20" s="120">
        <v>633643.4</v>
      </c>
      <c r="AG20" s="120">
        <v>580839.78333333333</v>
      </c>
      <c r="AH20" s="120">
        <v>431562.15</v>
      </c>
      <c r="AI20" s="120">
        <v>-149277.63333333336</v>
      </c>
      <c r="AJ20" s="120">
        <v>-25.70031144847832</v>
      </c>
      <c r="AK20" s="118" t="s">
        <v>2891</v>
      </c>
      <c r="AL20" s="120">
        <v>255127.98</v>
      </c>
      <c r="AM20" s="120">
        <v>300000</v>
      </c>
      <c r="AN20" s="120">
        <v>275000</v>
      </c>
      <c r="AO20" s="120">
        <v>274236.75</v>
      </c>
      <c r="AP20" s="120">
        <v>-763.25</v>
      </c>
      <c r="AQ20" s="120">
        <v>-0.27754545454545454</v>
      </c>
      <c r="AR20" s="118" t="s">
        <v>2891</v>
      </c>
      <c r="AS20" s="120">
        <v>419812.86</v>
      </c>
      <c r="AT20" s="120">
        <v>1395761.57</v>
      </c>
      <c r="AU20" s="120">
        <v>1279448.1058333332</v>
      </c>
      <c r="AV20" s="120">
        <v>987711.57</v>
      </c>
      <c r="AW20" s="120">
        <v>-291736.53583333333</v>
      </c>
      <c r="AX20" s="120">
        <v>-22.801748230602819</v>
      </c>
      <c r="AY20" s="118" t="s">
        <v>2891</v>
      </c>
      <c r="AZ20" s="120">
        <v>268881.2</v>
      </c>
      <c r="BA20" s="120">
        <v>573693.30000000005</v>
      </c>
      <c r="BB20" s="120">
        <v>525885.52500000002</v>
      </c>
      <c r="BC20" s="120">
        <v>154087.76999999999</v>
      </c>
      <c r="BD20" s="120">
        <v>-371797.755</v>
      </c>
      <c r="BE20" s="120">
        <v>-70.69937036201938</v>
      </c>
      <c r="BF20" s="118" t="s">
        <v>2891</v>
      </c>
      <c r="BG20" s="120">
        <v>148936.88</v>
      </c>
      <c r="BH20" s="120">
        <v>412955</v>
      </c>
      <c r="BI20" s="120">
        <v>378542.08333333337</v>
      </c>
      <c r="BJ20" s="120">
        <v>333420.79999999999</v>
      </c>
      <c r="BK20" s="120">
        <v>-45121.283333333333</v>
      </c>
      <c r="BL20" s="120">
        <v>-11.919753528064362</v>
      </c>
      <c r="BM20" s="118" t="s">
        <v>2891</v>
      </c>
      <c r="BN20" s="120">
        <v>0</v>
      </c>
      <c r="BO20" s="120">
        <v>204674.5</v>
      </c>
      <c r="BP20" s="120">
        <v>187618.29166666669</v>
      </c>
      <c r="BQ20" s="120">
        <v>168271.11</v>
      </c>
      <c r="BR20" s="120">
        <v>-19347.181666666667</v>
      </c>
      <c r="BS20" s="120">
        <v>-10.311991168238526</v>
      </c>
      <c r="BT20" s="118" t="s">
        <v>2891</v>
      </c>
      <c r="BU20" s="120">
        <v>266863.98</v>
      </c>
      <c r="BV20" s="120">
        <v>390000</v>
      </c>
      <c r="BW20" s="120">
        <v>357500</v>
      </c>
      <c r="BX20" s="120">
        <v>465291.91</v>
      </c>
      <c r="BY20" s="120">
        <v>107791.91</v>
      </c>
      <c r="BZ20" s="120">
        <v>30.151583216783216</v>
      </c>
      <c r="CA20" s="118" t="s">
        <v>2890</v>
      </c>
      <c r="CB20" s="120">
        <v>1088662.2</v>
      </c>
      <c r="CC20" s="120">
        <v>4005000</v>
      </c>
      <c r="CD20" s="120">
        <v>3671250</v>
      </c>
      <c r="CE20" s="120">
        <v>3660041.23</v>
      </c>
      <c r="CF20" s="120">
        <v>-11208.77</v>
      </c>
      <c r="CG20" s="120">
        <v>-0.30531208716377256</v>
      </c>
      <c r="CH20" s="118" t="s">
        <v>2891</v>
      </c>
      <c r="CI20" s="120">
        <v>55056.28</v>
      </c>
      <c r="CJ20" s="120">
        <v>200000</v>
      </c>
      <c r="CK20" s="120">
        <v>183333.33333333334</v>
      </c>
      <c r="CL20" s="120">
        <v>182999.46</v>
      </c>
      <c r="CM20" s="120">
        <v>-333.87333333333339</v>
      </c>
      <c r="CN20" s="120">
        <v>-0.18211272727272729</v>
      </c>
      <c r="CO20" s="118" t="s">
        <v>2891</v>
      </c>
      <c r="CP20" s="120">
        <v>163502.53</v>
      </c>
      <c r="CQ20" s="120">
        <v>450000</v>
      </c>
      <c r="CR20" s="120">
        <v>412500</v>
      </c>
      <c r="CS20" s="120">
        <v>416797.83</v>
      </c>
      <c r="CT20" s="120">
        <v>4297.83</v>
      </c>
      <c r="CU20" s="120">
        <v>1.0418981818181818</v>
      </c>
      <c r="CV20" s="118" t="s">
        <v>2890</v>
      </c>
      <c r="CW20" s="120">
        <v>80010.399999999994</v>
      </c>
      <c r="CX20" s="120">
        <v>380000</v>
      </c>
      <c r="CY20" s="120">
        <v>348333.33333333337</v>
      </c>
      <c r="CZ20" s="120">
        <v>264439.76</v>
      </c>
      <c r="DA20" s="120">
        <v>-83893.573333333348</v>
      </c>
      <c r="DB20" s="120">
        <v>-24.08427942583732</v>
      </c>
      <c r="DC20" s="118" t="s">
        <v>2891</v>
      </c>
      <c r="DD20" s="120">
        <v>59038.8</v>
      </c>
      <c r="DE20" s="120">
        <v>61821.7</v>
      </c>
      <c r="DF20" s="120">
        <v>56669.89166666667</v>
      </c>
      <c r="DG20" s="120">
        <v>89584.05</v>
      </c>
      <c r="DH20" s="120">
        <v>32914.158333333333</v>
      </c>
      <c r="DI20" s="120">
        <v>58.080503359588214</v>
      </c>
      <c r="DJ20" s="118" t="s">
        <v>2890</v>
      </c>
      <c r="DK20" s="14">
        <f t="shared" si="39"/>
        <v>4870268.9700000007</v>
      </c>
      <c r="DL20" s="14">
        <f t="shared" si="40"/>
        <v>60025714.869999997</v>
      </c>
      <c r="DM20" s="14">
        <f t="shared" si="36"/>
        <v>12398571.964166669</v>
      </c>
      <c r="DN20" s="14">
        <f t="shared" si="41"/>
        <v>10695923.920000002</v>
      </c>
      <c r="DO20" s="14">
        <f t="shared" si="37"/>
        <v>-1702648.0441666674</v>
      </c>
      <c r="DP20" s="14">
        <f t="shared" si="42"/>
        <v>-13.732614119493119</v>
      </c>
      <c r="DQ20" s="14" t="str">
        <f t="shared" si="38"/>
        <v>Not OK</v>
      </c>
    </row>
    <row r="21" spans="1:197" s="24" customFormat="1" ht="15" customHeight="1">
      <c r="A21" s="35" t="s">
        <v>2818</v>
      </c>
      <c r="B21" s="35" t="s">
        <v>2819</v>
      </c>
      <c r="C21" s="120">
        <v>85411297.359999999</v>
      </c>
      <c r="D21" s="120">
        <v>55500000</v>
      </c>
      <c r="E21" s="120">
        <v>50875000</v>
      </c>
      <c r="F21" s="120">
        <v>47848846.490000002</v>
      </c>
      <c r="G21" s="120">
        <v>-3026153.51</v>
      </c>
      <c r="H21" s="120">
        <v>-5.9482132874692875</v>
      </c>
      <c r="I21" s="118" t="s">
        <v>2891</v>
      </c>
      <c r="J21" s="120">
        <v>34197964.960000001</v>
      </c>
      <c r="K21" s="120">
        <v>17000000</v>
      </c>
      <c r="L21" s="120">
        <v>15583333.333333334</v>
      </c>
      <c r="M21" s="120">
        <v>14853644.57</v>
      </c>
      <c r="N21" s="120">
        <v>-729688.76333333342</v>
      </c>
      <c r="O21" s="120">
        <v>-4.6824947379679154</v>
      </c>
      <c r="P21" s="118" t="s">
        <v>2891</v>
      </c>
      <c r="Q21" s="120">
        <v>9102693.3300000001</v>
      </c>
      <c r="R21" s="120">
        <v>4722213.6500000004</v>
      </c>
      <c r="S21" s="120">
        <v>4328695.8458333332</v>
      </c>
      <c r="T21" s="120">
        <v>4625337.45</v>
      </c>
      <c r="U21" s="120">
        <v>296641.60416666669</v>
      </c>
      <c r="V21" s="120">
        <v>6.8529093919177662</v>
      </c>
      <c r="W21" s="118" t="s">
        <v>2890</v>
      </c>
      <c r="X21" s="120">
        <v>2069388.44</v>
      </c>
      <c r="Y21" s="120">
        <v>3012473.37</v>
      </c>
      <c r="Z21" s="120">
        <v>2761433.9224999999</v>
      </c>
      <c r="AA21" s="120">
        <v>2504609.31</v>
      </c>
      <c r="AB21" s="120">
        <v>-256824.61249999999</v>
      </c>
      <c r="AC21" s="120">
        <v>-9.3004076761499981</v>
      </c>
      <c r="AD21" s="118" t="s">
        <v>2891</v>
      </c>
      <c r="AE21" s="120">
        <v>5773940.6600000001</v>
      </c>
      <c r="AF21" s="120">
        <v>3582062.38</v>
      </c>
      <c r="AG21" s="120">
        <v>3283557.1816666666</v>
      </c>
      <c r="AH21" s="120">
        <v>3377251.9</v>
      </c>
      <c r="AI21" s="120">
        <v>93694.718333333338</v>
      </c>
      <c r="AJ21" s="120">
        <v>2.8534517034290174</v>
      </c>
      <c r="AK21" s="118" t="s">
        <v>2890</v>
      </c>
      <c r="AL21" s="120">
        <v>2556877.33</v>
      </c>
      <c r="AM21" s="120">
        <v>3000000</v>
      </c>
      <c r="AN21" s="120">
        <v>2750000</v>
      </c>
      <c r="AO21" s="120">
        <v>2937103.6</v>
      </c>
      <c r="AP21" s="120">
        <v>187103.6</v>
      </c>
      <c r="AQ21" s="120">
        <v>6.8037672727272724</v>
      </c>
      <c r="AR21" s="118" t="s">
        <v>2890</v>
      </c>
      <c r="AS21" s="120">
        <v>31567431.809999999</v>
      </c>
      <c r="AT21" s="120">
        <v>13603853</v>
      </c>
      <c r="AU21" s="120">
        <v>12470198.583333334</v>
      </c>
      <c r="AV21" s="120">
        <v>11189141.5</v>
      </c>
      <c r="AW21" s="120">
        <v>-1281057.0833333333</v>
      </c>
      <c r="AX21" s="120">
        <v>-10.272948540254134</v>
      </c>
      <c r="AY21" s="118" t="s">
        <v>2891</v>
      </c>
      <c r="AZ21" s="120">
        <v>5584027.6399999997</v>
      </c>
      <c r="BA21" s="120">
        <v>4531540</v>
      </c>
      <c r="BB21" s="120">
        <v>4153911.6666666665</v>
      </c>
      <c r="BC21" s="120">
        <v>4205435.42</v>
      </c>
      <c r="BD21" s="120">
        <v>51523.753333333334</v>
      </c>
      <c r="BE21" s="120">
        <v>1.2403670917412384</v>
      </c>
      <c r="BF21" s="118" t="s">
        <v>2890</v>
      </c>
      <c r="BG21" s="120">
        <v>5160135.21</v>
      </c>
      <c r="BH21" s="120">
        <v>3078177</v>
      </c>
      <c r="BI21" s="120">
        <v>2821662.25</v>
      </c>
      <c r="BJ21" s="120">
        <v>2742755.84</v>
      </c>
      <c r="BK21" s="120">
        <v>-78906.41</v>
      </c>
      <c r="BL21" s="120">
        <v>-2.7964512761936691</v>
      </c>
      <c r="BM21" s="118" t="s">
        <v>2891</v>
      </c>
      <c r="BN21" s="120">
        <v>4916226.45</v>
      </c>
      <c r="BO21" s="120">
        <v>3200000</v>
      </c>
      <c r="BP21" s="120">
        <v>2933333.3333333335</v>
      </c>
      <c r="BQ21" s="120">
        <v>2556592.7200000002</v>
      </c>
      <c r="BR21" s="120">
        <v>-376740.61333333328</v>
      </c>
      <c r="BS21" s="120">
        <v>-12.84343</v>
      </c>
      <c r="BT21" s="118" t="s">
        <v>2891</v>
      </c>
      <c r="BU21" s="120">
        <v>4086390.13</v>
      </c>
      <c r="BV21" s="120">
        <v>2000000</v>
      </c>
      <c r="BW21" s="120">
        <v>1833333.3333333333</v>
      </c>
      <c r="BX21" s="120">
        <v>2412024.85</v>
      </c>
      <c r="BY21" s="120">
        <v>578691.5166666666</v>
      </c>
      <c r="BZ21" s="120">
        <v>31.564991818181817</v>
      </c>
      <c r="CA21" s="118" t="s">
        <v>2890</v>
      </c>
      <c r="CB21" s="120">
        <v>8270859.96</v>
      </c>
      <c r="CC21" s="120">
        <v>14000000</v>
      </c>
      <c r="CD21" s="120">
        <v>12833333.333333334</v>
      </c>
      <c r="CE21" s="120">
        <v>11850580.560000001</v>
      </c>
      <c r="CF21" s="120">
        <v>-982752.77333333332</v>
      </c>
      <c r="CG21" s="120">
        <v>-7.6578138181818183</v>
      </c>
      <c r="CH21" s="118" t="s">
        <v>2891</v>
      </c>
      <c r="CI21" s="120">
        <v>1881770.72</v>
      </c>
      <c r="CJ21" s="120">
        <v>1000000</v>
      </c>
      <c r="CK21" s="120">
        <v>916666.66666666663</v>
      </c>
      <c r="CL21" s="120">
        <v>768969</v>
      </c>
      <c r="CM21" s="120">
        <v>-147697.66666666669</v>
      </c>
      <c r="CN21" s="120">
        <v>-16.112472727272728</v>
      </c>
      <c r="CO21" s="118" t="s">
        <v>2891</v>
      </c>
      <c r="CP21" s="120">
        <v>5981933.2199999997</v>
      </c>
      <c r="CQ21" s="120">
        <v>6223526.5</v>
      </c>
      <c r="CR21" s="120">
        <v>5704899.291666667</v>
      </c>
      <c r="CS21" s="120">
        <v>3181502.25</v>
      </c>
      <c r="CT21" s="120">
        <v>-2523397.0416666665</v>
      </c>
      <c r="CU21" s="120">
        <v>-44.232104944475971</v>
      </c>
      <c r="CV21" s="118" t="s">
        <v>2891</v>
      </c>
      <c r="CW21" s="120">
        <v>2162242.41</v>
      </c>
      <c r="CX21" s="120">
        <v>2000000</v>
      </c>
      <c r="CY21" s="120">
        <v>1833333.3333333333</v>
      </c>
      <c r="CZ21" s="120">
        <v>1877974.15</v>
      </c>
      <c r="DA21" s="120">
        <v>44640.816666666666</v>
      </c>
      <c r="DB21" s="120">
        <v>2.4349536363636366</v>
      </c>
      <c r="DC21" s="118" t="s">
        <v>2890</v>
      </c>
      <c r="DD21" s="120">
        <v>3462507.33</v>
      </c>
      <c r="DE21" s="120">
        <v>1401276.6</v>
      </c>
      <c r="DF21" s="120">
        <v>1284503.55</v>
      </c>
      <c r="DG21" s="120">
        <v>1666368.2</v>
      </c>
      <c r="DH21" s="120">
        <v>381864.65</v>
      </c>
      <c r="DI21" s="120">
        <v>29.728578796064831</v>
      </c>
      <c r="DJ21" s="118" t="s">
        <v>2890</v>
      </c>
      <c r="DK21" s="14">
        <f t="shared" si="39"/>
        <v>212185686.96000001</v>
      </c>
      <c r="DL21" s="14">
        <f t="shared" si="40"/>
        <v>121855122.49999999</v>
      </c>
      <c r="DM21" s="14">
        <f t="shared" si="36"/>
        <v>126367195.625</v>
      </c>
      <c r="DN21" s="14">
        <f t="shared" si="41"/>
        <v>118598137.81000002</v>
      </c>
      <c r="DO21" s="14">
        <f t="shared" si="37"/>
        <v>-7769057.8149999827</v>
      </c>
      <c r="DP21" s="14">
        <f t="shared" si="42"/>
        <v>-6.148002079633855</v>
      </c>
      <c r="DQ21" s="14" t="str">
        <f t="shared" si="38"/>
        <v>Not OK</v>
      </c>
    </row>
    <row r="22" spans="1:197" s="24" customFormat="1" ht="15" customHeight="1">
      <c r="A22" s="35" t="s">
        <v>2820</v>
      </c>
      <c r="B22" s="35" t="s">
        <v>2821</v>
      </c>
      <c r="C22" s="120">
        <v>447627386.98000002</v>
      </c>
      <c r="D22" s="120">
        <v>447750000</v>
      </c>
      <c r="E22" s="120">
        <v>410437500</v>
      </c>
      <c r="F22" s="120">
        <v>414802241.57000005</v>
      </c>
      <c r="G22" s="120">
        <v>4364741.57</v>
      </c>
      <c r="H22" s="120">
        <v>1.0634363502360287</v>
      </c>
      <c r="I22" s="118" t="s">
        <v>2890</v>
      </c>
      <c r="J22" s="120">
        <v>176961045.37</v>
      </c>
      <c r="K22" s="120">
        <v>176000000</v>
      </c>
      <c r="L22" s="120">
        <v>161333333.33333334</v>
      </c>
      <c r="M22" s="120">
        <v>163276367.58000001</v>
      </c>
      <c r="N22" s="120">
        <v>1943034.2466666666</v>
      </c>
      <c r="O22" s="120">
        <v>1.204360070247934</v>
      </c>
      <c r="P22" s="118" t="s">
        <v>2890</v>
      </c>
      <c r="Q22" s="120">
        <v>50382531.850000001</v>
      </c>
      <c r="R22" s="120">
        <v>51940820</v>
      </c>
      <c r="S22" s="120">
        <v>47612418.333333336</v>
      </c>
      <c r="T22" s="120">
        <v>44218044.300000004</v>
      </c>
      <c r="U22" s="120">
        <v>-3394374.0333333332</v>
      </c>
      <c r="V22" s="120">
        <v>-7.1291779585094943</v>
      </c>
      <c r="W22" s="118" t="s">
        <v>2891</v>
      </c>
      <c r="X22" s="120">
        <v>37513869.57</v>
      </c>
      <c r="Y22" s="120">
        <v>39269190.359999999</v>
      </c>
      <c r="Z22" s="120">
        <v>35996757.829999998</v>
      </c>
      <c r="AA22" s="120">
        <v>33707388.689999998</v>
      </c>
      <c r="AB22" s="120">
        <v>-2289369.14</v>
      </c>
      <c r="AC22" s="120">
        <v>-6.3599314994197078</v>
      </c>
      <c r="AD22" s="118" t="s">
        <v>2891</v>
      </c>
      <c r="AE22" s="120">
        <v>32592330.379999999</v>
      </c>
      <c r="AF22" s="120">
        <v>35490543.600000001</v>
      </c>
      <c r="AG22" s="120">
        <v>32532998.300000001</v>
      </c>
      <c r="AH22" s="120">
        <v>32940755.830000002</v>
      </c>
      <c r="AI22" s="120">
        <v>407757.53</v>
      </c>
      <c r="AJ22" s="120">
        <v>1.2533659708825549</v>
      </c>
      <c r="AK22" s="118" t="s">
        <v>2890</v>
      </c>
      <c r="AL22" s="120">
        <v>37989425.280000001</v>
      </c>
      <c r="AM22" s="120">
        <v>38688800</v>
      </c>
      <c r="AN22" s="120">
        <v>35464733.333333336</v>
      </c>
      <c r="AO22" s="120">
        <v>35848215.600000001</v>
      </c>
      <c r="AP22" s="120">
        <v>383482.26666666672</v>
      </c>
      <c r="AQ22" s="120">
        <v>1.0813059358498867</v>
      </c>
      <c r="AR22" s="118" t="s">
        <v>2890</v>
      </c>
      <c r="AS22" s="120">
        <v>76550005.599999994</v>
      </c>
      <c r="AT22" s="120">
        <v>75000000</v>
      </c>
      <c r="AU22" s="120">
        <v>68750000</v>
      </c>
      <c r="AV22" s="120">
        <v>70309319.529999986</v>
      </c>
      <c r="AW22" s="120">
        <v>1559319.53</v>
      </c>
      <c r="AX22" s="120">
        <v>2.2681011345454545</v>
      </c>
      <c r="AY22" s="118" t="s">
        <v>2890</v>
      </c>
      <c r="AZ22" s="120">
        <v>37256024.640000001</v>
      </c>
      <c r="BA22" s="120">
        <v>37177800</v>
      </c>
      <c r="BB22" s="120">
        <v>34079650</v>
      </c>
      <c r="BC22" s="120">
        <v>33653637.460000001</v>
      </c>
      <c r="BD22" s="120">
        <v>-426012.54</v>
      </c>
      <c r="BE22" s="120">
        <v>-1.2500496337256986</v>
      </c>
      <c r="BF22" s="118" t="s">
        <v>2891</v>
      </c>
      <c r="BG22" s="120">
        <v>38898173.729999997</v>
      </c>
      <c r="BH22" s="120">
        <v>38278916.299999997</v>
      </c>
      <c r="BI22" s="120">
        <v>35089006.608333334</v>
      </c>
      <c r="BJ22" s="120">
        <v>35101375.390000001</v>
      </c>
      <c r="BK22" s="120">
        <v>12368.781666666668</v>
      </c>
      <c r="BL22" s="120">
        <v>3.524973449584403E-2</v>
      </c>
      <c r="BM22" s="118" t="s">
        <v>2890</v>
      </c>
      <c r="BN22" s="120">
        <v>39018210.659999996</v>
      </c>
      <c r="BO22" s="120">
        <v>39000000</v>
      </c>
      <c r="BP22" s="120">
        <v>35750000</v>
      </c>
      <c r="BQ22" s="120">
        <v>36252643.620000005</v>
      </c>
      <c r="BR22" s="120">
        <v>502643.62</v>
      </c>
      <c r="BS22" s="120">
        <v>1.4059961398601399</v>
      </c>
      <c r="BT22" s="118" t="s">
        <v>2890</v>
      </c>
      <c r="BU22" s="120">
        <v>42307633.170000002</v>
      </c>
      <c r="BV22" s="120">
        <v>44119400</v>
      </c>
      <c r="BW22" s="120">
        <v>40442783.333333336</v>
      </c>
      <c r="BX22" s="120">
        <v>35865703.719999999</v>
      </c>
      <c r="BY22" s="120">
        <v>-4577079.6133333333</v>
      </c>
      <c r="BZ22" s="120">
        <v>-11.317419910515556</v>
      </c>
      <c r="CA22" s="118" t="s">
        <v>2891</v>
      </c>
      <c r="CB22" s="120">
        <v>52140575.560000002</v>
      </c>
      <c r="CC22" s="120">
        <v>40720275</v>
      </c>
      <c r="CD22" s="120">
        <v>37326918.75</v>
      </c>
      <c r="CE22" s="120">
        <v>24962069.020000003</v>
      </c>
      <c r="CF22" s="120">
        <v>-12364849.73</v>
      </c>
      <c r="CG22" s="120">
        <v>-33.125824857965277</v>
      </c>
      <c r="CH22" s="118" t="s">
        <v>2891</v>
      </c>
      <c r="CI22" s="120">
        <v>21048992.859999999</v>
      </c>
      <c r="CJ22" s="120">
        <v>22000000</v>
      </c>
      <c r="CK22" s="120">
        <v>20166666.666666664</v>
      </c>
      <c r="CL22" s="120">
        <v>19323240.170000002</v>
      </c>
      <c r="CM22" s="120">
        <v>-843426.49666666659</v>
      </c>
      <c r="CN22" s="120">
        <v>-4.1822801487603307</v>
      </c>
      <c r="CO22" s="118" t="s">
        <v>2891</v>
      </c>
      <c r="CP22" s="120">
        <v>41100282.859999999</v>
      </c>
      <c r="CQ22" s="120">
        <v>42759179.5</v>
      </c>
      <c r="CR22" s="120">
        <v>39195914.541666672</v>
      </c>
      <c r="CS22" s="120">
        <v>40437487.939999998</v>
      </c>
      <c r="CT22" s="120">
        <v>1241573.3983333332</v>
      </c>
      <c r="CU22" s="120">
        <v>3.167609208387002</v>
      </c>
      <c r="CV22" s="118" t="s">
        <v>2890</v>
      </c>
      <c r="CW22" s="120">
        <v>25607742.82</v>
      </c>
      <c r="CX22" s="120">
        <v>24750000</v>
      </c>
      <c r="CY22" s="120">
        <v>22687500</v>
      </c>
      <c r="CZ22" s="120">
        <v>25935440</v>
      </c>
      <c r="DA22" s="120">
        <v>3247940</v>
      </c>
      <c r="DB22" s="120">
        <v>14.315988980716254</v>
      </c>
      <c r="DC22" s="118" t="s">
        <v>2890</v>
      </c>
      <c r="DD22" s="120">
        <v>30260610.93</v>
      </c>
      <c r="DE22" s="120">
        <v>28510500</v>
      </c>
      <c r="DF22" s="120">
        <v>26134625</v>
      </c>
      <c r="DG22" s="120">
        <v>26585423.32</v>
      </c>
      <c r="DH22" s="120">
        <v>450798.32</v>
      </c>
      <c r="DI22" s="120">
        <v>1.724908316074939</v>
      </c>
      <c r="DJ22" s="118" t="s">
        <v>2890</v>
      </c>
      <c r="DK22" s="14">
        <f t="shared" si="39"/>
        <v>1187254842.2599998</v>
      </c>
      <c r="DL22" s="14">
        <f t="shared" si="40"/>
        <v>1022455424.76</v>
      </c>
      <c r="DM22" s="14">
        <f t="shared" si="36"/>
        <v>1083000806.0300002</v>
      </c>
      <c r="DN22" s="14">
        <f t="shared" si="41"/>
        <v>1073219353.7400001</v>
      </c>
      <c r="DO22" s="14">
        <f t="shared" si="37"/>
        <v>-9781452.2900000811</v>
      </c>
      <c r="DP22" s="14">
        <f t="shared" si="42"/>
        <v>-0.9031805180142336</v>
      </c>
      <c r="DQ22" s="14" t="str">
        <f t="shared" si="38"/>
        <v>Not OK</v>
      </c>
    </row>
    <row r="23" spans="1:197" s="24" customFormat="1" ht="15" customHeight="1">
      <c r="A23" s="35" t="s">
        <v>2822</v>
      </c>
      <c r="B23" s="35" t="s">
        <v>2846</v>
      </c>
      <c r="C23" s="120">
        <v>96518393.049999997</v>
      </c>
      <c r="D23" s="120">
        <v>101400000</v>
      </c>
      <c r="E23" s="120">
        <v>92950000</v>
      </c>
      <c r="F23" s="120">
        <v>94120598.989999995</v>
      </c>
      <c r="G23" s="120">
        <v>1170598.99</v>
      </c>
      <c r="H23" s="120">
        <v>1.2593856804733727</v>
      </c>
      <c r="I23" s="118" t="s">
        <v>2890</v>
      </c>
      <c r="J23" s="120">
        <v>26849824.640000001</v>
      </c>
      <c r="K23" s="120">
        <v>29000000</v>
      </c>
      <c r="L23" s="120">
        <v>26583333.333333336</v>
      </c>
      <c r="M23" s="120">
        <v>26591501.840000004</v>
      </c>
      <c r="N23" s="120">
        <v>8168.5066666666662</v>
      </c>
      <c r="O23" s="120">
        <v>3.0727924764890283E-2</v>
      </c>
      <c r="P23" s="118" t="s">
        <v>2890</v>
      </c>
      <c r="Q23" s="120">
        <v>6849789.0599999996</v>
      </c>
      <c r="R23" s="120">
        <v>8267752</v>
      </c>
      <c r="S23" s="120">
        <v>7578772.666666667</v>
      </c>
      <c r="T23" s="120">
        <v>7518075.5</v>
      </c>
      <c r="U23" s="120">
        <v>-60697.166666666664</v>
      </c>
      <c r="V23" s="120">
        <v>-0.80088385463292699</v>
      </c>
      <c r="W23" s="118" t="s">
        <v>2891</v>
      </c>
      <c r="X23" s="120">
        <v>4994432.6500000004</v>
      </c>
      <c r="Y23" s="120">
        <v>6198571.2000000002</v>
      </c>
      <c r="Z23" s="120">
        <v>5682023.5999999996</v>
      </c>
      <c r="AA23" s="120">
        <v>5516259.8700000001</v>
      </c>
      <c r="AB23" s="120">
        <v>-165763.73000000001</v>
      </c>
      <c r="AC23" s="120">
        <v>-2.9173361757948344</v>
      </c>
      <c r="AD23" s="118" t="s">
        <v>2891</v>
      </c>
      <c r="AE23" s="120">
        <v>6661940.21</v>
      </c>
      <c r="AF23" s="120">
        <v>7578958.25</v>
      </c>
      <c r="AG23" s="120">
        <v>6947378.395833334</v>
      </c>
      <c r="AH23" s="120">
        <v>7385465.2600000007</v>
      </c>
      <c r="AI23" s="120">
        <v>438086.86416666664</v>
      </c>
      <c r="AJ23" s="120">
        <v>6.3057867184750993</v>
      </c>
      <c r="AK23" s="118" t="s">
        <v>2890</v>
      </c>
      <c r="AL23" s="120">
        <v>3609966.66</v>
      </c>
      <c r="AM23" s="120">
        <v>4382000</v>
      </c>
      <c r="AN23" s="120">
        <v>4016833.333333334</v>
      </c>
      <c r="AO23" s="120">
        <v>3713707.5</v>
      </c>
      <c r="AP23" s="120">
        <v>-303125.83333333331</v>
      </c>
      <c r="AQ23" s="120">
        <v>-7.546388116675657</v>
      </c>
      <c r="AR23" s="118" t="s">
        <v>2891</v>
      </c>
      <c r="AS23" s="120">
        <v>12139073.199999999</v>
      </c>
      <c r="AT23" s="120">
        <v>16000000</v>
      </c>
      <c r="AU23" s="120">
        <v>14666666.666666668</v>
      </c>
      <c r="AV23" s="120">
        <v>15868242.609999999</v>
      </c>
      <c r="AW23" s="120">
        <v>1201575.9433333334</v>
      </c>
      <c r="AX23" s="120">
        <v>8.1925632499999992</v>
      </c>
      <c r="AY23" s="118" t="s">
        <v>2890</v>
      </c>
      <c r="AZ23" s="120">
        <v>6460164</v>
      </c>
      <c r="BA23" s="120">
        <v>9175000</v>
      </c>
      <c r="BB23" s="120">
        <v>8410416.666666666</v>
      </c>
      <c r="BC23" s="120">
        <v>6958605.4399999995</v>
      </c>
      <c r="BD23" s="120">
        <v>-1451811.2266666666</v>
      </c>
      <c r="BE23" s="120">
        <v>-17.262060658905128</v>
      </c>
      <c r="BF23" s="118" t="s">
        <v>2891</v>
      </c>
      <c r="BG23" s="120">
        <v>5232061.5</v>
      </c>
      <c r="BH23" s="120">
        <v>6739933.7300000004</v>
      </c>
      <c r="BI23" s="120">
        <v>6178272.5858333334</v>
      </c>
      <c r="BJ23" s="120">
        <v>6100097.6500000004</v>
      </c>
      <c r="BK23" s="120">
        <v>-78174.935833333337</v>
      </c>
      <c r="BL23" s="120">
        <v>-1.2653202775900023</v>
      </c>
      <c r="BM23" s="118" t="s">
        <v>2891</v>
      </c>
      <c r="BN23" s="120">
        <v>7407385.3300000001</v>
      </c>
      <c r="BO23" s="120">
        <v>7950000</v>
      </c>
      <c r="BP23" s="120">
        <v>7287500</v>
      </c>
      <c r="BQ23" s="120">
        <v>7360032</v>
      </c>
      <c r="BR23" s="120">
        <v>72532</v>
      </c>
      <c r="BS23" s="120">
        <v>0.99529331046312175</v>
      </c>
      <c r="BT23" s="118" t="s">
        <v>2890</v>
      </c>
      <c r="BU23" s="120">
        <v>7284400.0800000001</v>
      </c>
      <c r="BV23" s="120">
        <v>7560000</v>
      </c>
      <c r="BW23" s="120">
        <v>6930000</v>
      </c>
      <c r="BX23" s="120">
        <v>7498212.4000000004</v>
      </c>
      <c r="BY23" s="120">
        <v>568212.4</v>
      </c>
      <c r="BZ23" s="120">
        <v>8.1993131313131311</v>
      </c>
      <c r="CA23" s="118" t="s">
        <v>2890</v>
      </c>
      <c r="CB23" s="120">
        <v>11568374.42</v>
      </c>
      <c r="CC23" s="120">
        <v>14319814</v>
      </c>
      <c r="CD23" s="120">
        <v>13126496.166666666</v>
      </c>
      <c r="CE23" s="120">
        <v>12710747.08</v>
      </c>
      <c r="CF23" s="120">
        <v>-415749.08666666667</v>
      </c>
      <c r="CG23" s="120">
        <v>-3.1672510423795877</v>
      </c>
      <c r="CH23" s="118" t="s">
        <v>2891</v>
      </c>
      <c r="CI23" s="120">
        <v>3273932.66</v>
      </c>
      <c r="CJ23" s="120">
        <v>4100000</v>
      </c>
      <c r="CK23" s="120">
        <v>3758333.333333333</v>
      </c>
      <c r="CL23" s="120">
        <v>3846066</v>
      </c>
      <c r="CM23" s="120">
        <v>87732.666666666672</v>
      </c>
      <c r="CN23" s="120">
        <v>2.334350332594235</v>
      </c>
      <c r="CO23" s="118" t="s">
        <v>2890</v>
      </c>
      <c r="CP23" s="120">
        <v>11034714.34</v>
      </c>
      <c r="CQ23" s="120">
        <v>12394580.710000001</v>
      </c>
      <c r="CR23" s="120">
        <v>11361698.984166667</v>
      </c>
      <c r="CS23" s="120">
        <v>11465648</v>
      </c>
      <c r="CT23" s="120">
        <v>103949.01583333332</v>
      </c>
      <c r="CU23" s="120">
        <v>0.91490732132750274</v>
      </c>
      <c r="CV23" s="118" t="s">
        <v>2890</v>
      </c>
      <c r="CW23" s="120">
        <v>4997564.66</v>
      </c>
      <c r="CX23" s="120">
        <v>5100000</v>
      </c>
      <c r="CY23" s="120">
        <v>4675000</v>
      </c>
      <c r="CZ23" s="120">
        <v>5278095.8</v>
      </c>
      <c r="DA23" s="120">
        <v>603095.80000000005</v>
      </c>
      <c r="DB23" s="120">
        <v>12.900444919786095</v>
      </c>
      <c r="DC23" s="118" t="s">
        <v>2890</v>
      </c>
      <c r="DD23" s="120">
        <v>4906087.0999999996</v>
      </c>
      <c r="DE23" s="120">
        <v>5500000</v>
      </c>
      <c r="DF23" s="120">
        <v>5041666.666666666</v>
      </c>
      <c r="DG23" s="120">
        <v>5179549.5600000005</v>
      </c>
      <c r="DH23" s="120">
        <v>137882.89333333334</v>
      </c>
      <c r="DI23" s="120">
        <v>2.7348673057851243</v>
      </c>
      <c r="DJ23" s="118" t="s">
        <v>2890</v>
      </c>
      <c r="DK23" s="14">
        <f t="shared" si="39"/>
        <v>219788103.56</v>
      </c>
      <c r="DL23" s="14">
        <f t="shared" si="40"/>
        <v>392666609.88999999</v>
      </c>
      <c r="DM23" s="14">
        <f t="shared" si="36"/>
        <v>225194392.39916667</v>
      </c>
      <c r="DN23" s="14">
        <f t="shared" si="41"/>
        <v>227110905.50000003</v>
      </c>
      <c r="DO23" s="14">
        <f t="shared" si="37"/>
        <v>1916513.1008333564</v>
      </c>
      <c r="DP23" s="14">
        <f t="shared" si="42"/>
        <v>0.85104832336866321</v>
      </c>
      <c r="DQ23" s="14" t="str">
        <f t="shared" si="38"/>
        <v>OK</v>
      </c>
    </row>
    <row r="24" spans="1:197" s="24" customFormat="1" ht="15" customHeight="1">
      <c r="A24" s="35" t="s">
        <v>2823</v>
      </c>
      <c r="B24" s="35" t="s">
        <v>2824</v>
      </c>
      <c r="C24" s="120">
        <v>224306708.41</v>
      </c>
      <c r="D24" s="120">
        <v>236670000</v>
      </c>
      <c r="E24" s="120">
        <v>216947500</v>
      </c>
      <c r="F24" s="120">
        <v>226044937.15000001</v>
      </c>
      <c r="G24" s="120">
        <v>9097437.1500000004</v>
      </c>
      <c r="H24" s="120">
        <v>4.1933818781041499</v>
      </c>
      <c r="I24" s="118" t="s">
        <v>2890</v>
      </c>
      <c r="J24" s="120">
        <v>76554427.370000005</v>
      </c>
      <c r="K24" s="120">
        <v>82210000</v>
      </c>
      <c r="L24" s="120">
        <v>75359166.666666657</v>
      </c>
      <c r="M24" s="120">
        <v>76297896.909999996</v>
      </c>
      <c r="N24" s="120">
        <v>938730.2433333334</v>
      </c>
      <c r="O24" s="120">
        <v>1.2456749256339088</v>
      </c>
      <c r="P24" s="118" t="s">
        <v>2890</v>
      </c>
      <c r="Q24" s="120">
        <v>30081302.66</v>
      </c>
      <c r="R24" s="120">
        <v>16198477</v>
      </c>
      <c r="S24" s="120">
        <v>14848603.916666666</v>
      </c>
      <c r="T24" s="120">
        <v>15402213.390000001</v>
      </c>
      <c r="U24" s="120">
        <v>553609.47333333339</v>
      </c>
      <c r="V24" s="120">
        <v>3.7283604333464635</v>
      </c>
      <c r="W24" s="118" t="s">
        <v>2890</v>
      </c>
      <c r="X24" s="120">
        <v>12656014</v>
      </c>
      <c r="Y24" s="120">
        <v>12870000</v>
      </c>
      <c r="Z24" s="120">
        <v>11797500</v>
      </c>
      <c r="AA24" s="120">
        <v>12359665.199999999</v>
      </c>
      <c r="AB24" s="120">
        <v>562165.19999999995</v>
      </c>
      <c r="AC24" s="120">
        <v>4.7651214240305153</v>
      </c>
      <c r="AD24" s="118" t="s">
        <v>2890</v>
      </c>
      <c r="AE24" s="120">
        <v>13936825.01</v>
      </c>
      <c r="AF24" s="120">
        <v>13502233.57</v>
      </c>
      <c r="AG24" s="120">
        <v>12377047.439166665</v>
      </c>
      <c r="AH24" s="120">
        <v>13085552.9</v>
      </c>
      <c r="AI24" s="120">
        <v>708505.46083333332</v>
      </c>
      <c r="AJ24" s="120">
        <v>5.7243495616838018</v>
      </c>
      <c r="AK24" s="118" t="s">
        <v>2890</v>
      </c>
      <c r="AL24" s="120">
        <v>9757432.6600000001</v>
      </c>
      <c r="AM24" s="120">
        <v>10290000</v>
      </c>
      <c r="AN24" s="120">
        <v>9432500</v>
      </c>
      <c r="AO24" s="120">
        <v>9063074.3900000006</v>
      </c>
      <c r="AP24" s="120">
        <v>-369425.61</v>
      </c>
      <c r="AQ24" s="120">
        <v>-3.9165185263715876</v>
      </c>
      <c r="AR24" s="118" t="s">
        <v>2891</v>
      </c>
      <c r="AS24" s="120">
        <v>38296244.299999997</v>
      </c>
      <c r="AT24" s="120">
        <v>46000000</v>
      </c>
      <c r="AU24" s="120">
        <v>42166666.666666664</v>
      </c>
      <c r="AV24" s="120">
        <v>40293519.310000002</v>
      </c>
      <c r="AW24" s="120">
        <v>-1873147.3566666665</v>
      </c>
      <c r="AX24" s="120">
        <v>-4.442246695652174</v>
      </c>
      <c r="AY24" s="118" t="s">
        <v>2891</v>
      </c>
      <c r="AZ24" s="120">
        <v>14297784</v>
      </c>
      <c r="BA24" s="120">
        <v>14440000</v>
      </c>
      <c r="BB24" s="120">
        <v>13236666.666666666</v>
      </c>
      <c r="BC24" s="120">
        <v>13474872.300000001</v>
      </c>
      <c r="BD24" s="120">
        <v>238205.63333333333</v>
      </c>
      <c r="BE24" s="120">
        <v>1.7995892722236213</v>
      </c>
      <c r="BF24" s="118" t="s">
        <v>2890</v>
      </c>
      <c r="BG24" s="120">
        <v>14043453.33</v>
      </c>
      <c r="BH24" s="120">
        <v>13530820</v>
      </c>
      <c r="BI24" s="120">
        <v>12403251.666666668</v>
      </c>
      <c r="BJ24" s="120">
        <v>12431422.709999999</v>
      </c>
      <c r="BK24" s="120">
        <v>28171.043333333335</v>
      </c>
      <c r="BL24" s="120">
        <v>0.22712627374192601</v>
      </c>
      <c r="BM24" s="118" t="s">
        <v>2890</v>
      </c>
      <c r="BN24" s="120">
        <v>14262111</v>
      </c>
      <c r="BO24" s="120">
        <v>13000000</v>
      </c>
      <c r="BP24" s="120">
        <v>11916666.666666666</v>
      </c>
      <c r="BQ24" s="120">
        <v>12742393.390000001</v>
      </c>
      <c r="BR24" s="120">
        <v>825726.72333333339</v>
      </c>
      <c r="BS24" s="120">
        <v>6.9291753006993009</v>
      </c>
      <c r="BT24" s="118" t="s">
        <v>2890</v>
      </c>
      <c r="BU24" s="120">
        <v>13868297.73</v>
      </c>
      <c r="BV24" s="120">
        <v>11500900</v>
      </c>
      <c r="BW24" s="120">
        <v>10542491.666666668</v>
      </c>
      <c r="BX24" s="120">
        <v>13475738.379999999</v>
      </c>
      <c r="BY24" s="120">
        <v>2933246.7133333334</v>
      </c>
      <c r="BZ24" s="120">
        <v>27.823087805776467</v>
      </c>
      <c r="CA24" s="118" t="s">
        <v>2890</v>
      </c>
      <c r="CB24" s="120">
        <v>25023998.399999999</v>
      </c>
      <c r="CC24" s="120">
        <v>30805135.5</v>
      </c>
      <c r="CD24" s="120">
        <v>28238040.875</v>
      </c>
      <c r="CE24" s="120">
        <v>28705447.309999999</v>
      </c>
      <c r="CF24" s="120">
        <v>467406.435</v>
      </c>
      <c r="CG24" s="120">
        <v>1.6552367675542576</v>
      </c>
      <c r="CH24" s="118" t="s">
        <v>2890</v>
      </c>
      <c r="CI24" s="120">
        <v>11243165.25</v>
      </c>
      <c r="CJ24" s="120">
        <v>7800000</v>
      </c>
      <c r="CK24" s="120">
        <v>7150000</v>
      </c>
      <c r="CL24" s="120">
        <v>7402854.0599999996</v>
      </c>
      <c r="CM24" s="120">
        <v>252854.06</v>
      </c>
      <c r="CN24" s="120">
        <v>3.5364204195804199</v>
      </c>
      <c r="CO24" s="118" t="s">
        <v>2890</v>
      </c>
      <c r="CP24" s="120">
        <v>30661356.899999999</v>
      </c>
      <c r="CQ24" s="120">
        <v>18172315.760000002</v>
      </c>
      <c r="CR24" s="120">
        <v>16657956.113333333</v>
      </c>
      <c r="CS24" s="120">
        <v>16911832.57</v>
      </c>
      <c r="CT24" s="120">
        <v>253876.45666666667</v>
      </c>
      <c r="CU24" s="120">
        <v>1.5240552618784924</v>
      </c>
      <c r="CV24" s="118" t="s">
        <v>2890</v>
      </c>
      <c r="CW24" s="120">
        <v>11515374.66</v>
      </c>
      <c r="CX24" s="120">
        <v>10010000</v>
      </c>
      <c r="CY24" s="120">
        <v>9175833.333333334</v>
      </c>
      <c r="CZ24" s="120">
        <v>9622985</v>
      </c>
      <c r="DA24" s="120">
        <v>447151.66666666669</v>
      </c>
      <c r="DB24" s="120">
        <v>4.8731450367814002</v>
      </c>
      <c r="DC24" s="118" t="s">
        <v>2890</v>
      </c>
      <c r="DD24" s="120">
        <v>8634378.6099999994</v>
      </c>
      <c r="DE24" s="120">
        <v>9300000</v>
      </c>
      <c r="DF24" s="120">
        <v>8525000</v>
      </c>
      <c r="DG24" s="120">
        <v>9029217.3599999994</v>
      </c>
      <c r="DH24" s="120">
        <v>504217.36</v>
      </c>
      <c r="DI24" s="120">
        <v>5.9145731378299118</v>
      </c>
      <c r="DJ24" s="118" t="s">
        <v>2890</v>
      </c>
      <c r="DK24" s="14">
        <f t="shared" si="39"/>
        <v>549138874.28999996</v>
      </c>
      <c r="DL24" s="14">
        <f t="shared" si="40"/>
        <v>493089881.82999998</v>
      </c>
      <c r="DM24" s="14">
        <f t="shared" si="36"/>
        <v>500774891.67750007</v>
      </c>
      <c r="DN24" s="14">
        <f t="shared" si="41"/>
        <v>516343622.32999992</v>
      </c>
      <c r="DO24" s="14">
        <f t="shared" si="37"/>
        <v>15568730.652499855</v>
      </c>
      <c r="DP24" s="14">
        <f t="shared" si="42"/>
        <v>3.1089279656868549</v>
      </c>
      <c r="DQ24" s="14" t="str">
        <f t="shared" si="38"/>
        <v>OK</v>
      </c>
    </row>
    <row r="25" spans="1:197" s="24" customFormat="1" ht="15" customHeight="1">
      <c r="A25" s="35" t="s">
        <v>2825</v>
      </c>
      <c r="B25" s="35" t="s">
        <v>2826</v>
      </c>
      <c r="C25" s="120">
        <v>49354175.039999999</v>
      </c>
      <c r="D25" s="120">
        <v>36441720</v>
      </c>
      <c r="E25" s="120">
        <v>33404910</v>
      </c>
      <c r="F25" s="120">
        <v>31541563.310000002</v>
      </c>
      <c r="G25" s="120">
        <v>-1863346.69</v>
      </c>
      <c r="H25" s="120">
        <v>-5.5780622968300166</v>
      </c>
      <c r="I25" s="118" t="s">
        <v>2891</v>
      </c>
      <c r="J25" s="120">
        <v>20619639.440000001</v>
      </c>
      <c r="K25" s="120">
        <v>14000000</v>
      </c>
      <c r="L25" s="120">
        <v>12833333.333333334</v>
      </c>
      <c r="M25" s="120">
        <v>12715055.539999999</v>
      </c>
      <c r="N25" s="120">
        <v>-118277.79333333333</v>
      </c>
      <c r="O25" s="120">
        <v>-0.92164514285714294</v>
      </c>
      <c r="P25" s="118" t="s">
        <v>2891</v>
      </c>
      <c r="Q25" s="120">
        <v>3884029.02</v>
      </c>
      <c r="R25" s="120">
        <v>3445096.4</v>
      </c>
      <c r="S25" s="120">
        <v>3158005.0333333337</v>
      </c>
      <c r="T25" s="120">
        <v>3101059.3000000003</v>
      </c>
      <c r="U25" s="120">
        <v>-56945.733333333337</v>
      </c>
      <c r="V25" s="120">
        <v>-1.8032185741397015</v>
      </c>
      <c r="W25" s="118" t="s">
        <v>2891</v>
      </c>
      <c r="X25" s="120">
        <v>9419930.6600000001</v>
      </c>
      <c r="Y25" s="120">
        <v>2036895.6</v>
      </c>
      <c r="Z25" s="120">
        <v>1867154.3</v>
      </c>
      <c r="AA25" s="120">
        <v>1966355.7399999998</v>
      </c>
      <c r="AB25" s="120">
        <v>99201.44</v>
      </c>
      <c r="AC25" s="120">
        <v>5.3129749373150359</v>
      </c>
      <c r="AD25" s="118" t="s">
        <v>2890</v>
      </c>
      <c r="AE25" s="120">
        <v>7163120.9699999997</v>
      </c>
      <c r="AF25" s="120">
        <v>6918789.4500000002</v>
      </c>
      <c r="AG25" s="120">
        <v>6342223.6624999996</v>
      </c>
      <c r="AH25" s="120">
        <v>2161279.63</v>
      </c>
      <c r="AI25" s="120">
        <v>-4180944.0325000002</v>
      </c>
      <c r="AJ25" s="120">
        <v>-65.922368162776849</v>
      </c>
      <c r="AK25" s="118" t="s">
        <v>2891</v>
      </c>
      <c r="AL25" s="120">
        <v>3608539.86</v>
      </c>
      <c r="AM25" s="120">
        <v>1946000</v>
      </c>
      <c r="AN25" s="120">
        <v>1783833.3333333333</v>
      </c>
      <c r="AO25" s="120">
        <v>1667151.47</v>
      </c>
      <c r="AP25" s="120">
        <v>-116681.86333333334</v>
      </c>
      <c r="AQ25" s="120">
        <v>-6.541074278239746</v>
      </c>
      <c r="AR25" s="118" t="s">
        <v>2891</v>
      </c>
      <c r="AS25" s="120">
        <v>22029094.809999999</v>
      </c>
      <c r="AT25" s="120">
        <v>4500000</v>
      </c>
      <c r="AU25" s="120">
        <v>4125000</v>
      </c>
      <c r="AV25" s="120">
        <v>4078335.38</v>
      </c>
      <c r="AW25" s="120">
        <v>-46664.62</v>
      </c>
      <c r="AX25" s="120">
        <v>-1.1312635151515154</v>
      </c>
      <c r="AY25" s="118" t="s">
        <v>2891</v>
      </c>
      <c r="AZ25" s="120">
        <v>5077891.8</v>
      </c>
      <c r="BA25" s="120">
        <v>3815000</v>
      </c>
      <c r="BB25" s="120">
        <v>3497083.333333333</v>
      </c>
      <c r="BC25" s="120">
        <v>3177848.1800000006</v>
      </c>
      <c r="BD25" s="120">
        <v>-319235.15333333332</v>
      </c>
      <c r="BE25" s="120">
        <v>-9.128611557250089</v>
      </c>
      <c r="BF25" s="118" t="s">
        <v>2891</v>
      </c>
      <c r="BG25" s="120">
        <v>8207626.2599999998</v>
      </c>
      <c r="BH25" s="120">
        <v>2282167.36</v>
      </c>
      <c r="BI25" s="120">
        <v>2091986.7466666666</v>
      </c>
      <c r="BJ25" s="120">
        <v>1880538.1399999997</v>
      </c>
      <c r="BK25" s="120">
        <v>-211448.60666666666</v>
      </c>
      <c r="BL25" s="120">
        <v>-10.107550012139656</v>
      </c>
      <c r="BM25" s="118" t="s">
        <v>2891</v>
      </c>
      <c r="BN25" s="120">
        <v>14293297.539999999</v>
      </c>
      <c r="BO25" s="120">
        <v>2383000</v>
      </c>
      <c r="BP25" s="120">
        <v>2184416.6666666665</v>
      </c>
      <c r="BQ25" s="120">
        <v>2320396.9699999997</v>
      </c>
      <c r="BR25" s="120">
        <v>135980.30333333334</v>
      </c>
      <c r="BS25" s="120">
        <v>6.2250167474154043</v>
      </c>
      <c r="BT25" s="118" t="s">
        <v>2890</v>
      </c>
      <c r="BU25" s="120">
        <v>11210512</v>
      </c>
      <c r="BV25" s="120">
        <v>2530000</v>
      </c>
      <c r="BW25" s="120">
        <v>2319166.6666666665</v>
      </c>
      <c r="BX25" s="120">
        <v>2834182.29</v>
      </c>
      <c r="BY25" s="120">
        <v>515015.62333333329</v>
      </c>
      <c r="BZ25" s="120">
        <v>22.206925907294288</v>
      </c>
      <c r="CA25" s="118" t="s">
        <v>2890</v>
      </c>
      <c r="CB25" s="120">
        <v>20154130.25</v>
      </c>
      <c r="CC25" s="120">
        <v>17383581.449999999</v>
      </c>
      <c r="CD25" s="120">
        <v>15934949.6625</v>
      </c>
      <c r="CE25" s="120">
        <v>4261415.97</v>
      </c>
      <c r="CF25" s="120">
        <v>-11673533.692500001</v>
      </c>
      <c r="CG25" s="120">
        <v>-73.257424339227967</v>
      </c>
      <c r="CH25" s="118" t="s">
        <v>2891</v>
      </c>
      <c r="CI25" s="120">
        <v>2222143.2000000002</v>
      </c>
      <c r="CJ25" s="120">
        <v>1250000</v>
      </c>
      <c r="CK25" s="120">
        <v>1145833.3333333333</v>
      </c>
      <c r="CL25" s="120">
        <v>1129226.8999999999</v>
      </c>
      <c r="CM25" s="120">
        <v>-16606.433333333334</v>
      </c>
      <c r="CN25" s="120">
        <v>-1.4492887272727273</v>
      </c>
      <c r="CO25" s="118" t="s">
        <v>2891</v>
      </c>
      <c r="CP25" s="120">
        <v>5319770.53</v>
      </c>
      <c r="CQ25" s="120">
        <v>2647476.16</v>
      </c>
      <c r="CR25" s="120">
        <v>2426853.1466666665</v>
      </c>
      <c r="CS25" s="120">
        <v>2807950.33</v>
      </c>
      <c r="CT25" s="120">
        <v>381097.18333333335</v>
      </c>
      <c r="CU25" s="120">
        <v>15.703347516382616</v>
      </c>
      <c r="CV25" s="118" t="s">
        <v>2890</v>
      </c>
      <c r="CW25" s="120">
        <v>5365317.33</v>
      </c>
      <c r="CX25" s="120">
        <v>1960000</v>
      </c>
      <c r="CY25" s="120">
        <v>1796666.6666666665</v>
      </c>
      <c r="CZ25" s="120">
        <v>1415640.5</v>
      </c>
      <c r="DA25" s="120">
        <v>-381026.16666666669</v>
      </c>
      <c r="DB25" s="120">
        <v>-21.207393320964748</v>
      </c>
      <c r="DC25" s="118" t="s">
        <v>2891</v>
      </c>
      <c r="DD25" s="120">
        <v>1434552.26</v>
      </c>
      <c r="DE25" s="120">
        <v>1510000</v>
      </c>
      <c r="DF25" s="120">
        <v>1384166.6666666667</v>
      </c>
      <c r="DG25" s="120">
        <v>1418171.93</v>
      </c>
      <c r="DH25" s="120">
        <v>34005.263333333336</v>
      </c>
      <c r="DI25" s="120">
        <v>2.456731848284166</v>
      </c>
      <c r="DJ25" s="118" t="s">
        <v>2890</v>
      </c>
      <c r="DK25" s="14">
        <f t="shared" si="39"/>
        <v>189363770.97</v>
      </c>
      <c r="DL25" s="14">
        <f t="shared" si="40"/>
        <v>173259726.41999999</v>
      </c>
      <c r="DM25" s="14">
        <f t="shared" si="36"/>
        <v>96295582.551666677</v>
      </c>
      <c r="DN25" s="14">
        <f t="shared" si="41"/>
        <v>78476171.580000013</v>
      </c>
      <c r="DO25" s="14">
        <f t="shared" si="37"/>
        <v>-17819410.971666664</v>
      </c>
      <c r="DP25" s="14">
        <f t="shared" si="42"/>
        <v>-18.504910089832823</v>
      </c>
      <c r="DQ25" s="14" t="str">
        <f t="shared" si="38"/>
        <v>Not OK</v>
      </c>
    </row>
    <row r="26" spans="1:197" s="24" customFormat="1" ht="15" customHeight="1">
      <c r="A26" s="35" t="s">
        <v>2827</v>
      </c>
      <c r="B26" s="35" t="s">
        <v>2828</v>
      </c>
      <c r="C26" s="120">
        <v>116673590.89</v>
      </c>
      <c r="D26" s="120">
        <v>119899000</v>
      </c>
      <c r="E26" s="120">
        <v>109907416.66666666</v>
      </c>
      <c r="F26" s="120">
        <v>100994369.88000001</v>
      </c>
      <c r="G26" s="120">
        <v>-8913046.7866666671</v>
      </c>
      <c r="H26" s="120">
        <v>-8.1095953821739357</v>
      </c>
      <c r="I26" s="118" t="s">
        <v>2891</v>
      </c>
      <c r="J26" s="120">
        <v>26951801.960000001</v>
      </c>
      <c r="K26" s="120">
        <v>35000000</v>
      </c>
      <c r="L26" s="120">
        <v>32083333.333333332</v>
      </c>
      <c r="M26" s="120">
        <v>31218045.870000001</v>
      </c>
      <c r="N26" s="120">
        <v>-865287.46333333338</v>
      </c>
      <c r="O26" s="120">
        <v>-2.6969998857142858</v>
      </c>
      <c r="P26" s="118" t="s">
        <v>2891</v>
      </c>
      <c r="Q26" s="120">
        <v>7203922.4500000002</v>
      </c>
      <c r="R26" s="120">
        <v>4702988.8899999997</v>
      </c>
      <c r="S26" s="120">
        <v>4311073.1491666669</v>
      </c>
      <c r="T26" s="120">
        <v>4706248.4699999988</v>
      </c>
      <c r="U26" s="120">
        <v>395175.32083333336</v>
      </c>
      <c r="V26" s="120">
        <v>9.1665185711293482</v>
      </c>
      <c r="W26" s="118" t="s">
        <v>2890</v>
      </c>
      <c r="X26" s="120">
        <v>4928415.5599999996</v>
      </c>
      <c r="Y26" s="120">
        <v>10133457.130000001</v>
      </c>
      <c r="Z26" s="120">
        <v>9289002.3691666666</v>
      </c>
      <c r="AA26" s="120">
        <v>4997957.5000000009</v>
      </c>
      <c r="AB26" s="120">
        <v>-4291044.8691666666</v>
      </c>
      <c r="AC26" s="120">
        <v>-46.194894765126691</v>
      </c>
      <c r="AD26" s="118" t="s">
        <v>2891</v>
      </c>
      <c r="AE26" s="120">
        <v>5916425.9000000004</v>
      </c>
      <c r="AF26" s="120">
        <v>7726555</v>
      </c>
      <c r="AG26" s="120">
        <v>7082675.416666666</v>
      </c>
      <c r="AH26" s="120">
        <v>6189867.1699999999</v>
      </c>
      <c r="AI26" s="120">
        <v>-892808.2466666667</v>
      </c>
      <c r="AJ26" s="120">
        <v>-12.605522548241392</v>
      </c>
      <c r="AK26" s="118" t="s">
        <v>2891</v>
      </c>
      <c r="AL26" s="120">
        <v>3051945.3</v>
      </c>
      <c r="AM26" s="120">
        <v>4066600</v>
      </c>
      <c r="AN26" s="120">
        <v>3727716.6666666665</v>
      </c>
      <c r="AO26" s="120">
        <v>3732290.0900000003</v>
      </c>
      <c r="AP26" s="120">
        <v>4573.4233333333332</v>
      </c>
      <c r="AQ26" s="120">
        <v>0.12268698890741875</v>
      </c>
      <c r="AR26" s="118" t="s">
        <v>2890</v>
      </c>
      <c r="AS26" s="120">
        <v>17297611.440000001</v>
      </c>
      <c r="AT26" s="120">
        <v>21000000</v>
      </c>
      <c r="AU26" s="120">
        <v>19250000</v>
      </c>
      <c r="AV26" s="120">
        <v>21099325.489999998</v>
      </c>
      <c r="AW26" s="120">
        <v>1849325.49</v>
      </c>
      <c r="AX26" s="120">
        <v>9.6068856623376622</v>
      </c>
      <c r="AY26" s="118" t="s">
        <v>2890</v>
      </c>
      <c r="AZ26" s="120">
        <v>5212081.4400000004</v>
      </c>
      <c r="BA26" s="120">
        <v>4160800</v>
      </c>
      <c r="BB26" s="120">
        <v>3814066.6666666665</v>
      </c>
      <c r="BC26" s="120">
        <v>6589486.6299999999</v>
      </c>
      <c r="BD26" s="120">
        <v>2775419.9633333334</v>
      </c>
      <c r="BE26" s="120">
        <v>72.767998199646925</v>
      </c>
      <c r="BF26" s="118" t="s">
        <v>2890</v>
      </c>
      <c r="BG26" s="120">
        <v>6534093.46</v>
      </c>
      <c r="BH26" s="120">
        <v>9545344.4600000009</v>
      </c>
      <c r="BI26" s="120">
        <v>8749899.0883333329</v>
      </c>
      <c r="BJ26" s="120">
        <v>8590537.7300000004</v>
      </c>
      <c r="BK26" s="120">
        <v>-159361.35833333334</v>
      </c>
      <c r="BL26" s="120">
        <v>-1.8212936712129355</v>
      </c>
      <c r="BM26" s="118" t="s">
        <v>2891</v>
      </c>
      <c r="BN26" s="120">
        <v>3463492.74</v>
      </c>
      <c r="BO26" s="120">
        <v>3000000</v>
      </c>
      <c r="BP26" s="120">
        <v>2750000</v>
      </c>
      <c r="BQ26" s="120">
        <v>3687970.36</v>
      </c>
      <c r="BR26" s="120">
        <v>937970.36</v>
      </c>
      <c r="BS26" s="120">
        <v>34.10801309090909</v>
      </c>
      <c r="BT26" s="118" t="s">
        <v>2890</v>
      </c>
      <c r="BU26" s="120">
        <v>8189046.9800000004</v>
      </c>
      <c r="BV26" s="120">
        <v>4405300</v>
      </c>
      <c r="BW26" s="120">
        <v>4038191.6666666665</v>
      </c>
      <c r="BX26" s="120">
        <v>8951707.8400000017</v>
      </c>
      <c r="BY26" s="120">
        <v>4913516.1733333329</v>
      </c>
      <c r="BZ26" s="120">
        <v>121.6761505872059</v>
      </c>
      <c r="CA26" s="118" t="s">
        <v>2890</v>
      </c>
      <c r="CB26" s="120">
        <v>15256057.1</v>
      </c>
      <c r="CC26" s="120">
        <v>25862743.93</v>
      </c>
      <c r="CD26" s="120">
        <v>23707515.269166667</v>
      </c>
      <c r="CE26" s="120">
        <v>20834125.239999998</v>
      </c>
      <c r="CF26" s="120">
        <v>-2873390.0291666668</v>
      </c>
      <c r="CG26" s="120">
        <v>-12.120165257907553</v>
      </c>
      <c r="CH26" s="118" t="s">
        <v>2891</v>
      </c>
      <c r="CI26" s="120">
        <v>4372607.53</v>
      </c>
      <c r="CJ26" s="120">
        <v>2961700</v>
      </c>
      <c r="CK26" s="120">
        <v>2714891.6666666665</v>
      </c>
      <c r="CL26" s="120">
        <v>3225593.94</v>
      </c>
      <c r="CM26" s="120">
        <v>510702.27333333337</v>
      </c>
      <c r="CN26" s="120">
        <v>18.811147406127315</v>
      </c>
      <c r="CO26" s="118" t="s">
        <v>2890</v>
      </c>
      <c r="CP26" s="120">
        <v>75924844.180000007</v>
      </c>
      <c r="CQ26" s="120">
        <v>10217437.789999999</v>
      </c>
      <c r="CR26" s="120">
        <v>9365984.6408333331</v>
      </c>
      <c r="CS26" s="120">
        <v>9347308.0199999977</v>
      </c>
      <c r="CT26" s="120">
        <v>-18676.620833333334</v>
      </c>
      <c r="CU26" s="120">
        <v>-0.19940904826928685</v>
      </c>
      <c r="CV26" s="118" t="s">
        <v>2891</v>
      </c>
      <c r="CW26" s="120">
        <v>6307483.7999999998</v>
      </c>
      <c r="CX26" s="120">
        <v>4400000</v>
      </c>
      <c r="CY26" s="120">
        <v>4033333.333333333</v>
      </c>
      <c r="CZ26" s="120">
        <v>6329661.7300000004</v>
      </c>
      <c r="DA26" s="120">
        <v>2296328.3966666665</v>
      </c>
      <c r="DB26" s="120">
        <v>56.933761900826447</v>
      </c>
      <c r="DC26" s="118" t="s">
        <v>2890</v>
      </c>
      <c r="DD26" s="120">
        <v>5018554.08</v>
      </c>
      <c r="DE26" s="120">
        <v>3400000</v>
      </c>
      <c r="DF26" s="120">
        <v>3116666.6666666665</v>
      </c>
      <c r="DG26" s="120">
        <v>4321823.08</v>
      </c>
      <c r="DH26" s="120">
        <v>1205156.4133333333</v>
      </c>
      <c r="DI26" s="120">
        <v>38.668120213903741</v>
      </c>
      <c r="DJ26" s="118" t="s">
        <v>2890</v>
      </c>
      <c r="DK26" s="14">
        <f t="shared" si="39"/>
        <v>312301974.81</v>
      </c>
      <c r="DL26" s="14">
        <f t="shared" si="40"/>
        <v>249481927.19999999</v>
      </c>
      <c r="DM26" s="14">
        <f t="shared" si="36"/>
        <v>247941766.59999996</v>
      </c>
      <c r="DN26" s="14">
        <f t="shared" si="41"/>
        <v>244816319.04000005</v>
      </c>
      <c r="DO26" s="14">
        <f t="shared" si="37"/>
        <v>-3125447.559999913</v>
      </c>
      <c r="DP26" s="14">
        <f t="shared" si="42"/>
        <v>-1.2605571069605799</v>
      </c>
      <c r="DQ26" s="14" t="str">
        <f t="shared" si="38"/>
        <v>Not OK</v>
      </c>
    </row>
    <row r="27" spans="1:197" s="24" customFormat="1" ht="15" customHeight="1">
      <c r="A27" s="35" t="s">
        <v>2829</v>
      </c>
      <c r="B27" s="35" t="s">
        <v>2830</v>
      </c>
      <c r="C27" s="120">
        <v>31848503.329999998</v>
      </c>
      <c r="D27" s="120">
        <v>38600000</v>
      </c>
      <c r="E27" s="120">
        <v>35383333.333333336</v>
      </c>
      <c r="F27" s="120">
        <v>41169139.439999998</v>
      </c>
      <c r="G27" s="120">
        <v>5785806.1066666665</v>
      </c>
      <c r="H27" s="120">
        <v>16.351783626943007</v>
      </c>
      <c r="I27" s="118" t="s">
        <v>2890</v>
      </c>
      <c r="J27" s="120">
        <v>14839440.09</v>
      </c>
      <c r="K27" s="120">
        <v>17000000</v>
      </c>
      <c r="L27" s="120">
        <v>15583333.333333334</v>
      </c>
      <c r="M27" s="120">
        <v>17011412.98</v>
      </c>
      <c r="N27" s="120">
        <v>1428079.6466666667</v>
      </c>
      <c r="O27" s="120">
        <v>9.1641474652406423</v>
      </c>
      <c r="P27" s="118" t="s">
        <v>2890</v>
      </c>
      <c r="Q27" s="120">
        <v>2526789.98</v>
      </c>
      <c r="R27" s="120">
        <v>3873412</v>
      </c>
      <c r="S27" s="120">
        <v>3550627.6666666665</v>
      </c>
      <c r="T27" s="120">
        <v>3610070.94</v>
      </c>
      <c r="U27" s="120">
        <v>59443.273333333331</v>
      </c>
      <c r="V27" s="120">
        <v>1.6741623992678103</v>
      </c>
      <c r="W27" s="118" t="s">
        <v>2890</v>
      </c>
      <c r="X27" s="120">
        <v>2744658.54</v>
      </c>
      <c r="Y27" s="120">
        <v>3137000</v>
      </c>
      <c r="Z27" s="120">
        <v>2875583.333333333</v>
      </c>
      <c r="AA27" s="120">
        <v>3512138.67</v>
      </c>
      <c r="AB27" s="120">
        <v>636555.33666666667</v>
      </c>
      <c r="AC27" s="120">
        <v>22.136563711710668</v>
      </c>
      <c r="AD27" s="118" t="s">
        <v>2890</v>
      </c>
      <c r="AE27" s="120">
        <v>1850080.32</v>
      </c>
      <c r="AF27" s="120">
        <v>2136200</v>
      </c>
      <c r="AG27" s="120">
        <v>1958183.3333333335</v>
      </c>
      <c r="AH27" s="120">
        <v>2473434.4300000002</v>
      </c>
      <c r="AI27" s="120">
        <v>515251.09666666662</v>
      </c>
      <c r="AJ27" s="120">
        <v>26.312709739469405</v>
      </c>
      <c r="AK27" s="118" t="s">
        <v>2890</v>
      </c>
      <c r="AL27" s="120">
        <v>1560159.29</v>
      </c>
      <c r="AM27" s="120">
        <v>1876000</v>
      </c>
      <c r="AN27" s="120">
        <v>1719666.6666666667</v>
      </c>
      <c r="AO27" s="120">
        <v>1922674.69</v>
      </c>
      <c r="AP27" s="120">
        <v>203008.02333333332</v>
      </c>
      <c r="AQ27" s="120">
        <v>11.80507986043807</v>
      </c>
      <c r="AR27" s="118" t="s">
        <v>2890</v>
      </c>
      <c r="AS27" s="120">
        <v>7659838.7800000003</v>
      </c>
      <c r="AT27" s="120">
        <v>11000000</v>
      </c>
      <c r="AU27" s="120">
        <v>10083333.333333332</v>
      </c>
      <c r="AV27" s="120">
        <v>10382706.580000002</v>
      </c>
      <c r="AW27" s="120">
        <v>299373.24666666664</v>
      </c>
      <c r="AX27" s="120">
        <v>2.9689908760330579</v>
      </c>
      <c r="AY27" s="118" t="s">
        <v>2890</v>
      </c>
      <c r="AZ27" s="120">
        <v>1688641.88</v>
      </c>
      <c r="BA27" s="120">
        <v>2631803</v>
      </c>
      <c r="BB27" s="120">
        <v>2412486.083333333</v>
      </c>
      <c r="BC27" s="120">
        <v>3183274.58</v>
      </c>
      <c r="BD27" s="120">
        <v>770788.4966666667</v>
      </c>
      <c r="BE27" s="120">
        <v>31.949966550756958</v>
      </c>
      <c r="BF27" s="118" t="s">
        <v>2890</v>
      </c>
      <c r="BG27" s="120">
        <v>2358606.66</v>
      </c>
      <c r="BH27" s="120">
        <v>3145818.22</v>
      </c>
      <c r="BI27" s="120">
        <v>2883666.7016666667</v>
      </c>
      <c r="BJ27" s="120">
        <v>2839480.8400000003</v>
      </c>
      <c r="BK27" s="120">
        <v>-44185.861666666664</v>
      </c>
      <c r="BL27" s="120">
        <v>-1.5322804692070917</v>
      </c>
      <c r="BM27" s="118" t="s">
        <v>2891</v>
      </c>
      <c r="BN27" s="120">
        <v>2242154.16</v>
      </c>
      <c r="BO27" s="120">
        <v>4000000</v>
      </c>
      <c r="BP27" s="120">
        <v>3666666.6666666665</v>
      </c>
      <c r="BQ27" s="120">
        <v>2883188.5700000003</v>
      </c>
      <c r="BR27" s="120">
        <v>-783478.09666666668</v>
      </c>
      <c r="BS27" s="120">
        <v>-21.367584454545455</v>
      </c>
      <c r="BT27" s="118" t="s">
        <v>2891</v>
      </c>
      <c r="BU27" s="120">
        <v>2221782.7200000002</v>
      </c>
      <c r="BV27" s="120">
        <v>2120000</v>
      </c>
      <c r="BW27" s="120">
        <v>1943333.3333333335</v>
      </c>
      <c r="BX27" s="120">
        <v>2611328.56</v>
      </c>
      <c r="BY27" s="120">
        <v>667995.22666666668</v>
      </c>
      <c r="BZ27" s="120">
        <v>34.373682332761575</v>
      </c>
      <c r="CA27" s="118" t="s">
        <v>2890</v>
      </c>
      <c r="CB27" s="120">
        <v>4695583.53</v>
      </c>
      <c r="CC27" s="120">
        <v>7677290.7800000003</v>
      </c>
      <c r="CD27" s="120">
        <v>7037516.5483333329</v>
      </c>
      <c r="CE27" s="120">
        <v>6806401.6399999997</v>
      </c>
      <c r="CF27" s="120">
        <v>-231114.90833333333</v>
      </c>
      <c r="CG27" s="120">
        <v>-3.2840407087649028</v>
      </c>
      <c r="CH27" s="118" t="s">
        <v>2891</v>
      </c>
      <c r="CI27" s="120">
        <v>1211824.1000000001</v>
      </c>
      <c r="CJ27" s="120">
        <v>1528000</v>
      </c>
      <c r="CK27" s="120">
        <v>1400666.6666666665</v>
      </c>
      <c r="CL27" s="120">
        <v>1517983.21</v>
      </c>
      <c r="CM27" s="120">
        <v>117316.54333333333</v>
      </c>
      <c r="CN27" s="120">
        <v>8.3757646358876734</v>
      </c>
      <c r="CO27" s="118" t="s">
        <v>2890</v>
      </c>
      <c r="CP27" s="120">
        <v>3181943.3</v>
      </c>
      <c r="CQ27" s="120">
        <v>3843918.23</v>
      </c>
      <c r="CR27" s="120">
        <v>3523591.7108333334</v>
      </c>
      <c r="CS27" s="120">
        <v>3797097.9599999995</v>
      </c>
      <c r="CT27" s="120">
        <v>273506.24916666665</v>
      </c>
      <c r="CU27" s="120">
        <v>7.7621436196982687</v>
      </c>
      <c r="CV27" s="118" t="s">
        <v>2890</v>
      </c>
      <c r="CW27" s="120">
        <v>2275051.88</v>
      </c>
      <c r="CX27" s="120">
        <v>2311000</v>
      </c>
      <c r="CY27" s="120">
        <v>2118416.666666667</v>
      </c>
      <c r="CZ27" s="120">
        <v>2586839.6499999994</v>
      </c>
      <c r="DA27" s="120">
        <v>468422.98333333334</v>
      </c>
      <c r="DB27" s="120">
        <v>22.111938161362652</v>
      </c>
      <c r="DC27" s="118" t="s">
        <v>2890</v>
      </c>
      <c r="DD27" s="120">
        <v>1697902.5</v>
      </c>
      <c r="DE27" s="120">
        <v>2150000</v>
      </c>
      <c r="DF27" s="120">
        <v>1970833.3333333333</v>
      </c>
      <c r="DG27" s="120">
        <v>2141250.17</v>
      </c>
      <c r="DH27" s="120">
        <v>170416.83666666667</v>
      </c>
      <c r="DI27" s="120">
        <v>8.6469430866807606</v>
      </c>
      <c r="DJ27" s="118" t="s">
        <v>2890</v>
      </c>
      <c r="DK27" s="14">
        <f t="shared" si="39"/>
        <v>84602961.059999987</v>
      </c>
      <c r="DL27" s="14">
        <f t="shared" si="40"/>
        <v>125030442.23</v>
      </c>
      <c r="DM27" s="14">
        <f t="shared" si="36"/>
        <v>98111238.710833341</v>
      </c>
      <c r="DN27" s="14">
        <f t="shared" si="41"/>
        <v>108448422.91</v>
      </c>
      <c r="DO27" s="14">
        <f t="shared" si="37"/>
        <v>10337184.199166656</v>
      </c>
      <c r="DP27" s="14">
        <f t="shared" si="42"/>
        <v>10.536187632523729</v>
      </c>
      <c r="DQ27" s="14" t="str">
        <f t="shared" si="38"/>
        <v>OK</v>
      </c>
    </row>
    <row r="28" spans="1:197" s="24" customFormat="1" ht="15" customHeight="1">
      <c r="A28" s="35" t="s">
        <v>2831</v>
      </c>
      <c r="B28" s="35" t="s">
        <v>2832</v>
      </c>
      <c r="C28" s="120">
        <v>37942135.759999998</v>
      </c>
      <c r="D28" s="120">
        <v>39268820</v>
      </c>
      <c r="E28" s="120">
        <v>35996418.333333336</v>
      </c>
      <c r="F28" s="120">
        <v>40719041.030000001</v>
      </c>
      <c r="G28" s="120">
        <v>4722622.6966666663</v>
      </c>
      <c r="H28" s="120">
        <v>13.119701668466924</v>
      </c>
      <c r="I28" s="118" t="s">
        <v>2890</v>
      </c>
      <c r="J28" s="120">
        <v>8400180.8200000003</v>
      </c>
      <c r="K28" s="120">
        <v>11530000</v>
      </c>
      <c r="L28" s="120">
        <v>10569166.666666666</v>
      </c>
      <c r="M28" s="120">
        <v>8208465.6799999997</v>
      </c>
      <c r="N28" s="120">
        <v>-2360700.9866666668</v>
      </c>
      <c r="O28" s="120">
        <v>-22.335734321532762</v>
      </c>
      <c r="P28" s="118" t="s">
        <v>2891</v>
      </c>
      <c r="Q28" s="120">
        <v>3538724.06</v>
      </c>
      <c r="R28" s="120">
        <v>5160000</v>
      </c>
      <c r="S28" s="120">
        <v>4730000</v>
      </c>
      <c r="T28" s="120">
        <v>4131342.24</v>
      </c>
      <c r="U28" s="120">
        <v>-598657.76</v>
      </c>
      <c r="V28" s="120">
        <v>-12.656612262156449</v>
      </c>
      <c r="W28" s="118" t="s">
        <v>2891</v>
      </c>
      <c r="X28" s="120">
        <v>4208340.0199999996</v>
      </c>
      <c r="Y28" s="120">
        <v>3323000</v>
      </c>
      <c r="Z28" s="120">
        <v>3046083.3333333335</v>
      </c>
      <c r="AA28" s="120">
        <v>3302508.66</v>
      </c>
      <c r="AB28" s="120">
        <v>256425.32666666666</v>
      </c>
      <c r="AC28" s="120">
        <v>8.4181980138429129</v>
      </c>
      <c r="AD28" s="118" t="s">
        <v>2890</v>
      </c>
      <c r="AE28" s="120">
        <v>3115716.97</v>
      </c>
      <c r="AF28" s="120">
        <v>3090311.8</v>
      </c>
      <c r="AG28" s="120">
        <v>2832785.8166666664</v>
      </c>
      <c r="AH28" s="120">
        <v>2298928.5</v>
      </c>
      <c r="AI28" s="120">
        <v>-533857.31666666665</v>
      </c>
      <c r="AJ28" s="120">
        <v>-18.845664699594391</v>
      </c>
      <c r="AK28" s="118" t="s">
        <v>2891</v>
      </c>
      <c r="AL28" s="120">
        <v>1829066.94</v>
      </c>
      <c r="AM28" s="120">
        <v>1850000</v>
      </c>
      <c r="AN28" s="120">
        <v>1695833.3333333333</v>
      </c>
      <c r="AO28" s="120">
        <v>1424266.55</v>
      </c>
      <c r="AP28" s="120">
        <v>-271566.78333333333</v>
      </c>
      <c r="AQ28" s="120">
        <v>-16.013766093366094</v>
      </c>
      <c r="AR28" s="118" t="s">
        <v>2891</v>
      </c>
      <c r="AS28" s="120">
        <v>9129605.4499999993</v>
      </c>
      <c r="AT28" s="120">
        <v>8540324.1300000008</v>
      </c>
      <c r="AU28" s="120">
        <v>7828630.4524999997</v>
      </c>
      <c r="AV28" s="120">
        <v>6795573.9100000001</v>
      </c>
      <c r="AW28" s="120">
        <v>-1033056.5425</v>
      </c>
      <c r="AX28" s="120">
        <v>-13.195878241641909</v>
      </c>
      <c r="AY28" s="118" t="s">
        <v>2891</v>
      </c>
      <c r="AZ28" s="120">
        <v>3410351.38</v>
      </c>
      <c r="BA28" s="120">
        <v>4675000</v>
      </c>
      <c r="BB28" s="120">
        <v>4285416.666666666</v>
      </c>
      <c r="BC28" s="120">
        <v>4017883.67</v>
      </c>
      <c r="BD28" s="120">
        <v>-267532.99666666664</v>
      </c>
      <c r="BE28" s="120">
        <v>-6.2428701215362175</v>
      </c>
      <c r="BF28" s="118" t="s">
        <v>2891</v>
      </c>
      <c r="BG28" s="120">
        <v>4021384.89</v>
      </c>
      <c r="BH28" s="120">
        <v>3209026.66</v>
      </c>
      <c r="BI28" s="120">
        <v>2941607.7716666665</v>
      </c>
      <c r="BJ28" s="120">
        <v>2361127.98</v>
      </c>
      <c r="BK28" s="120">
        <v>-580479.79166666663</v>
      </c>
      <c r="BL28" s="120">
        <v>-19.733419161378414</v>
      </c>
      <c r="BM28" s="118" t="s">
        <v>2891</v>
      </c>
      <c r="BN28" s="120">
        <v>3475824.29</v>
      </c>
      <c r="BO28" s="120">
        <v>4305812.79</v>
      </c>
      <c r="BP28" s="120">
        <v>3946995.0575000001</v>
      </c>
      <c r="BQ28" s="120">
        <v>3473524.8699999996</v>
      </c>
      <c r="BR28" s="120">
        <v>-473470.1875</v>
      </c>
      <c r="BS28" s="120">
        <v>-11.995712703017491</v>
      </c>
      <c r="BT28" s="118" t="s">
        <v>2891</v>
      </c>
      <c r="BU28" s="120">
        <v>4775349.9000000004</v>
      </c>
      <c r="BV28" s="120">
        <v>3522000</v>
      </c>
      <c r="BW28" s="120">
        <v>3228500</v>
      </c>
      <c r="BX28" s="120">
        <v>5476446.3700000001</v>
      </c>
      <c r="BY28" s="120">
        <v>2247946.37</v>
      </c>
      <c r="BZ28" s="120">
        <v>69.628197924732845</v>
      </c>
      <c r="CA28" s="118" t="s">
        <v>2890</v>
      </c>
      <c r="CB28" s="120">
        <v>5227573.05</v>
      </c>
      <c r="CC28" s="120">
        <v>6940145.4400000004</v>
      </c>
      <c r="CD28" s="120">
        <v>6361799.9866666673</v>
      </c>
      <c r="CE28" s="120">
        <v>6030482.8300000001</v>
      </c>
      <c r="CF28" s="120">
        <v>-331317.15666666668</v>
      </c>
      <c r="CG28" s="120">
        <v>-5.207915328382775</v>
      </c>
      <c r="CH28" s="118" t="s">
        <v>2891</v>
      </c>
      <c r="CI28" s="120">
        <v>1044625.85</v>
      </c>
      <c r="CJ28" s="120">
        <v>1330000</v>
      </c>
      <c r="CK28" s="120">
        <v>1219166.6666666667</v>
      </c>
      <c r="CL28" s="120">
        <v>1235598.0299999998</v>
      </c>
      <c r="CM28" s="120">
        <v>16431.363333333335</v>
      </c>
      <c r="CN28" s="120">
        <v>1.3477536568694464</v>
      </c>
      <c r="CO28" s="118" t="s">
        <v>2890</v>
      </c>
      <c r="CP28" s="120">
        <v>5637979.2800000003</v>
      </c>
      <c r="CQ28" s="120">
        <v>4445476.71</v>
      </c>
      <c r="CR28" s="120">
        <v>4075020.3174999999</v>
      </c>
      <c r="CS28" s="120">
        <v>4579735.37</v>
      </c>
      <c r="CT28" s="120">
        <v>504715.05249999999</v>
      </c>
      <c r="CU28" s="120">
        <v>12.385583706970069</v>
      </c>
      <c r="CV28" s="118" t="s">
        <v>2890</v>
      </c>
      <c r="CW28" s="120">
        <v>2608805.7000000002</v>
      </c>
      <c r="CX28" s="120">
        <v>2060000</v>
      </c>
      <c r="CY28" s="120">
        <v>1888333.3333333333</v>
      </c>
      <c r="CZ28" s="120">
        <v>1941381.16</v>
      </c>
      <c r="DA28" s="120">
        <v>53047.82666666666</v>
      </c>
      <c r="DB28" s="120">
        <v>2.8092406001765222</v>
      </c>
      <c r="DC28" s="118" t="s">
        <v>2890</v>
      </c>
      <c r="DD28" s="120">
        <v>2973303.94</v>
      </c>
      <c r="DE28" s="120">
        <v>2250000</v>
      </c>
      <c r="DF28" s="120">
        <v>2062500</v>
      </c>
      <c r="DG28" s="120">
        <v>2081781.16</v>
      </c>
      <c r="DH28" s="120">
        <v>19281.16</v>
      </c>
      <c r="DI28" s="120">
        <v>0.93484412121212135</v>
      </c>
      <c r="DJ28" s="118" t="s">
        <v>2890</v>
      </c>
      <c r="DK28" s="14">
        <f t="shared" si="39"/>
        <v>101338968.3</v>
      </c>
      <c r="DL28" s="14">
        <f t="shared" si="40"/>
        <v>110969917.52999999</v>
      </c>
      <c r="DM28" s="14">
        <f t="shared" si="36"/>
        <v>96708257.735833332</v>
      </c>
      <c r="DN28" s="14">
        <f t="shared" si="41"/>
        <v>98078088.010000005</v>
      </c>
      <c r="DO28" s="14">
        <f t="shared" si="37"/>
        <v>1369830.2741666734</v>
      </c>
      <c r="DP28" s="14">
        <f t="shared" si="42"/>
        <v>1.4164563670544856</v>
      </c>
      <c r="DQ28" s="14" t="str">
        <f t="shared" si="38"/>
        <v>OK</v>
      </c>
    </row>
    <row r="29" spans="1:197" s="24" customFormat="1" ht="15" customHeight="1">
      <c r="A29" s="35" t="s">
        <v>2833</v>
      </c>
      <c r="B29" s="35" t="s">
        <v>2834</v>
      </c>
      <c r="C29" s="120">
        <v>90666275.810000002</v>
      </c>
      <c r="D29" s="120">
        <v>89020000</v>
      </c>
      <c r="E29" s="120">
        <v>81601666.666666672</v>
      </c>
      <c r="F29" s="120">
        <v>92600362.560000002</v>
      </c>
      <c r="G29" s="120">
        <v>10998695.893333333</v>
      </c>
      <c r="H29" s="120">
        <v>13.478518690386226</v>
      </c>
      <c r="I29" s="118" t="s">
        <v>2890</v>
      </c>
      <c r="J29" s="120">
        <v>48722754.759999998</v>
      </c>
      <c r="K29" s="120">
        <v>55000000</v>
      </c>
      <c r="L29" s="120">
        <v>50416666.666666664</v>
      </c>
      <c r="M29" s="120">
        <v>55511042.319999993</v>
      </c>
      <c r="N29" s="120">
        <v>5094375.6533333324</v>
      </c>
      <c r="O29" s="120">
        <v>10.104546750413224</v>
      </c>
      <c r="P29" s="118" t="s">
        <v>2890</v>
      </c>
      <c r="Q29" s="120">
        <v>3245445.72</v>
      </c>
      <c r="R29" s="120">
        <v>3472684.56</v>
      </c>
      <c r="S29" s="120">
        <v>3183294.18</v>
      </c>
      <c r="T29" s="120">
        <v>3183019.1799999997</v>
      </c>
      <c r="U29" s="120">
        <v>-275</v>
      </c>
      <c r="V29" s="120">
        <v>-8.6388497088258423E-3</v>
      </c>
      <c r="W29" s="118" t="s">
        <v>2891</v>
      </c>
      <c r="X29" s="120">
        <v>7942984.3700000001</v>
      </c>
      <c r="Y29" s="120">
        <v>7936850</v>
      </c>
      <c r="Z29" s="120">
        <v>7275445.833333334</v>
      </c>
      <c r="AA29" s="120">
        <v>7475506.0099999988</v>
      </c>
      <c r="AB29" s="120">
        <v>200060.17666666667</v>
      </c>
      <c r="AC29" s="120">
        <v>2.7497995483667381</v>
      </c>
      <c r="AD29" s="118" t="s">
        <v>2890</v>
      </c>
      <c r="AE29" s="120">
        <v>6761487.6500000004</v>
      </c>
      <c r="AF29" s="120">
        <v>7361094.1699999999</v>
      </c>
      <c r="AG29" s="120">
        <v>6747669.6558333337</v>
      </c>
      <c r="AH29" s="120">
        <v>7693064.7500000009</v>
      </c>
      <c r="AI29" s="120">
        <v>945395.09416666662</v>
      </c>
      <c r="AJ29" s="120">
        <v>14.010690243992256</v>
      </c>
      <c r="AK29" s="118" t="s">
        <v>2890</v>
      </c>
      <c r="AL29" s="120">
        <v>3802421.16</v>
      </c>
      <c r="AM29" s="120">
        <v>3322000</v>
      </c>
      <c r="AN29" s="120">
        <v>3045166.6666666665</v>
      </c>
      <c r="AO29" s="120">
        <v>2816084.31</v>
      </c>
      <c r="AP29" s="120">
        <v>-229082.35666666666</v>
      </c>
      <c r="AQ29" s="120">
        <v>-7.5228183460128077</v>
      </c>
      <c r="AR29" s="118" t="s">
        <v>2891</v>
      </c>
      <c r="AS29" s="120">
        <v>95290470.010000005</v>
      </c>
      <c r="AT29" s="120">
        <v>20000000</v>
      </c>
      <c r="AU29" s="120">
        <v>18333333.333333332</v>
      </c>
      <c r="AV29" s="120">
        <v>84906056.269999981</v>
      </c>
      <c r="AW29" s="120">
        <v>66572722.936666667</v>
      </c>
      <c r="AX29" s="120">
        <v>363.1239432909091</v>
      </c>
      <c r="AY29" s="118" t="s">
        <v>2890</v>
      </c>
      <c r="AZ29" s="120">
        <v>4055891.64</v>
      </c>
      <c r="BA29" s="120">
        <v>4278500</v>
      </c>
      <c r="BB29" s="120">
        <v>3921958.3333333335</v>
      </c>
      <c r="BC29" s="120">
        <v>3209667.7</v>
      </c>
      <c r="BD29" s="120">
        <v>-712290.6333333333</v>
      </c>
      <c r="BE29" s="120">
        <v>-18.161606340369925</v>
      </c>
      <c r="BF29" s="118" t="s">
        <v>2891</v>
      </c>
      <c r="BG29" s="120">
        <v>5932102.6500000004</v>
      </c>
      <c r="BH29" s="120">
        <v>5889575.1600000001</v>
      </c>
      <c r="BI29" s="120">
        <v>5398777.2300000004</v>
      </c>
      <c r="BJ29" s="120">
        <v>5090077.0500000007</v>
      </c>
      <c r="BK29" s="120">
        <v>-308700.18</v>
      </c>
      <c r="BL29" s="120">
        <v>-5.7179647695891322</v>
      </c>
      <c r="BM29" s="118" t="s">
        <v>2891</v>
      </c>
      <c r="BN29" s="120">
        <v>7869701.7199999997</v>
      </c>
      <c r="BO29" s="120">
        <v>7842763.7699999996</v>
      </c>
      <c r="BP29" s="120">
        <v>7189200.1224999996</v>
      </c>
      <c r="BQ29" s="120">
        <v>5315396.1199999992</v>
      </c>
      <c r="BR29" s="120">
        <v>-1873804.0024999999</v>
      </c>
      <c r="BS29" s="120">
        <v>-26.06415137388603</v>
      </c>
      <c r="BT29" s="118" t="s">
        <v>2891</v>
      </c>
      <c r="BU29" s="120">
        <v>6558986.6200000001</v>
      </c>
      <c r="BV29" s="120">
        <v>6600293.21</v>
      </c>
      <c r="BW29" s="120">
        <v>6050268.7758333329</v>
      </c>
      <c r="BX29" s="120">
        <v>6320376.9299999997</v>
      </c>
      <c r="BY29" s="120">
        <v>270108.15416666662</v>
      </c>
      <c r="BZ29" s="120">
        <v>4.4643992552126477</v>
      </c>
      <c r="CA29" s="118" t="s">
        <v>2890</v>
      </c>
      <c r="CB29" s="120">
        <v>14776432.720000001</v>
      </c>
      <c r="CC29" s="120">
        <v>18280779.859999999</v>
      </c>
      <c r="CD29" s="120">
        <v>16757381.538333332</v>
      </c>
      <c r="CE29" s="120">
        <v>18376583.259999998</v>
      </c>
      <c r="CF29" s="120">
        <v>1619201.7216666667</v>
      </c>
      <c r="CG29" s="120">
        <v>9.6626177422926318</v>
      </c>
      <c r="CH29" s="118" t="s">
        <v>2890</v>
      </c>
      <c r="CI29" s="120">
        <v>3099674.7</v>
      </c>
      <c r="CJ29" s="120">
        <v>3444000</v>
      </c>
      <c r="CK29" s="120">
        <v>3157000</v>
      </c>
      <c r="CL29" s="120">
        <v>3007667.8199999994</v>
      </c>
      <c r="CM29" s="120">
        <v>-149332.18</v>
      </c>
      <c r="CN29" s="120">
        <v>-4.7301925878999054</v>
      </c>
      <c r="CO29" s="118" t="s">
        <v>2891</v>
      </c>
      <c r="CP29" s="120">
        <v>9229461.9700000007</v>
      </c>
      <c r="CQ29" s="120">
        <v>7399900.1799999997</v>
      </c>
      <c r="CR29" s="120">
        <v>6783241.831666667</v>
      </c>
      <c r="CS29" s="120">
        <v>6163828.4199999999</v>
      </c>
      <c r="CT29" s="120">
        <v>-619413.41166666662</v>
      </c>
      <c r="CU29" s="120">
        <v>-9.1315248230575694</v>
      </c>
      <c r="CV29" s="118" t="s">
        <v>2891</v>
      </c>
      <c r="CW29" s="120">
        <v>4481257.26</v>
      </c>
      <c r="CX29" s="120">
        <v>5522885.7000000002</v>
      </c>
      <c r="CY29" s="120">
        <v>5062645.2249999996</v>
      </c>
      <c r="CZ29" s="120">
        <v>3828206.5100000007</v>
      </c>
      <c r="DA29" s="120">
        <v>-1234438.7150000001</v>
      </c>
      <c r="DB29" s="120">
        <v>-24.383275148418086</v>
      </c>
      <c r="DC29" s="118" t="s">
        <v>2891</v>
      </c>
      <c r="DD29" s="120">
        <v>4471321.22</v>
      </c>
      <c r="DE29" s="120">
        <v>4500000</v>
      </c>
      <c r="DF29" s="120">
        <v>4125000</v>
      </c>
      <c r="DG29" s="120">
        <v>4185491.6000000006</v>
      </c>
      <c r="DH29" s="120">
        <v>60491.6</v>
      </c>
      <c r="DI29" s="120">
        <v>1.4664630303030304</v>
      </c>
      <c r="DJ29" s="118" t="s">
        <v>2890</v>
      </c>
      <c r="DK29" s="14">
        <f t="shared" si="39"/>
        <v>316906669.98000008</v>
      </c>
      <c r="DL29" s="14">
        <f t="shared" si="40"/>
        <v>206401326.61000001</v>
      </c>
      <c r="DM29" s="14">
        <f t="shared" si="36"/>
        <v>229048716.0591667</v>
      </c>
      <c r="DN29" s="14">
        <f t="shared" si="41"/>
        <v>309682430.81</v>
      </c>
      <c r="DO29" s="14">
        <f t="shared" si="37"/>
        <v>80633714.750833303</v>
      </c>
      <c r="DP29" s="14">
        <f t="shared" si="42"/>
        <v>35.203740120509742</v>
      </c>
      <c r="DQ29" s="14" t="str">
        <f t="shared" si="38"/>
        <v>OK</v>
      </c>
    </row>
    <row r="30" spans="1:197" s="24" customFormat="1" ht="15" customHeight="1">
      <c r="A30" s="35" t="s">
        <v>2835</v>
      </c>
      <c r="B30" s="35" t="s">
        <v>2836</v>
      </c>
      <c r="C30" s="120">
        <v>733538.08</v>
      </c>
      <c r="D30" s="120">
        <v>1190000</v>
      </c>
      <c r="E30" s="120">
        <v>1090833.3333333333</v>
      </c>
      <c r="F30" s="120">
        <v>1269897.4500000002</v>
      </c>
      <c r="G30" s="120">
        <v>179064.11666666667</v>
      </c>
      <c r="H30" s="120">
        <v>16.41535064935065</v>
      </c>
      <c r="I30" s="118" t="s">
        <v>2890</v>
      </c>
      <c r="J30" s="120">
        <v>165206.9</v>
      </c>
      <c r="K30" s="120">
        <v>50000</v>
      </c>
      <c r="L30" s="120">
        <v>45833.333333333328</v>
      </c>
      <c r="M30" s="120">
        <v>184633.64</v>
      </c>
      <c r="N30" s="120">
        <v>138800.30666666667</v>
      </c>
      <c r="O30" s="120">
        <v>302.83703272727269</v>
      </c>
      <c r="P30" s="118" t="s">
        <v>2890</v>
      </c>
      <c r="Q30" s="120">
        <v>6687.06</v>
      </c>
      <c r="R30" s="120">
        <v>5632.5</v>
      </c>
      <c r="S30" s="120">
        <v>5163.125</v>
      </c>
      <c r="T30" s="120">
        <v>2199.7799999999997</v>
      </c>
      <c r="U30" s="120">
        <v>-2963.3449999999998</v>
      </c>
      <c r="V30" s="120">
        <v>-57.394407456724366</v>
      </c>
      <c r="W30" s="118" t="s">
        <v>2891</v>
      </c>
      <c r="X30" s="120">
        <v>13244.89</v>
      </c>
      <c r="Y30" s="120">
        <v>-21000</v>
      </c>
      <c r="Z30" s="120">
        <v>-19250</v>
      </c>
      <c r="AA30" s="120">
        <v>20903.559999999998</v>
      </c>
      <c r="AB30" s="120">
        <v>40153.56</v>
      </c>
      <c r="AC30" s="120">
        <v>-208.58992207792207</v>
      </c>
      <c r="AD30" s="118" t="s">
        <v>2890</v>
      </c>
      <c r="AE30" s="120">
        <v>47567.62</v>
      </c>
      <c r="AF30" s="120">
        <v>9534.94</v>
      </c>
      <c r="AG30" s="120">
        <v>8740.3616666666676</v>
      </c>
      <c r="AH30" s="120">
        <v>1982.6799999999998</v>
      </c>
      <c r="AI30" s="120">
        <v>-6757.6816666666673</v>
      </c>
      <c r="AJ30" s="120">
        <v>-77.315812827730042</v>
      </c>
      <c r="AK30" s="118" t="s">
        <v>2891</v>
      </c>
      <c r="AL30" s="120">
        <v>974.04</v>
      </c>
      <c r="AM30" s="121"/>
      <c r="AN30" s="121"/>
      <c r="AO30" s="120">
        <v>2450.98</v>
      </c>
      <c r="AP30" s="121"/>
      <c r="AQ30" s="121"/>
      <c r="AR30" s="118" t="s">
        <v>2895</v>
      </c>
      <c r="AS30" s="120">
        <v>111526.06</v>
      </c>
      <c r="AT30" s="120">
        <v>300000</v>
      </c>
      <c r="AU30" s="120">
        <v>275000</v>
      </c>
      <c r="AV30" s="120">
        <v>216851.9</v>
      </c>
      <c r="AW30" s="120">
        <v>-58148.1</v>
      </c>
      <c r="AX30" s="120">
        <v>-21.144763636363638</v>
      </c>
      <c r="AY30" s="118" t="s">
        <v>2891</v>
      </c>
      <c r="AZ30" s="120">
        <v>3207.84</v>
      </c>
      <c r="BA30" s="120">
        <v>16000</v>
      </c>
      <c r="BB30" s="120">
        <v>14666.666666666668</v>
      </c>
      <c r="BC30" s="120">
        <v>4580.84</v>
      </c>
      <c r="BD30" s="120">
        <v>-10085.826666666666</v>
      </c>
      <c r="BE30" s="120">
        <v>-68.766999999999996</v>
      </c>
      <c r="BF30" s="118" t="s">
        <v>2891</v>
      </c>
      <c r="BG30" s="120">
        <v>9720.4500000000007</v>
      </c>
      <c r="BH30" s="120">
        <v>6600</v>
      </c>
      <c r="BI30" s="120">
        <v>6050</v>
      </c>
      <c r="BJ30" s="120">
        <v>3684.8199999999997</v>
      </c>
      <c r="BK30" s="120">
        <v>-2365.1799999999998</v>
      </c>
      <c r="BL30" s="120">
        <v>-39.09388429752066</v>
      </c>
      <c r="BM30" s="118" t="s">
        <v>2891</v>
      </c>
      <c r="BN30" s="120">
        <v>30952.25</v>
      </c>
      <c r="BO30" s="120">
        <v>25000</v>
      </c>
      <c r="BP30" s="120">
        <v>22916.666666666664</v>
      </c>
      <c r="BQ30" s="120">
        <v>7938.25</v>
      </c>
      <c r="BR30" s="120">
        <v>-14978.416666666668</v>
      </c>
      <c r="BS30" s="120">
        <v>-65.36036363636363</v>
      </c>
      <c r="BT30" s="118" t="s">
        <v>2891</v>
      </c>
      <c r="BU30" s="120">
        <v>31976.77</v>
      </c>
      <c r="BV30" s="120">
        <v>500</v>
      </c>
      <c r="BW30" s="120">
        <v>458.33333333333326</v>
      </c>
      <c r="BX30" s="120">
        <v>5724.96</v>
      </c>
      <c r="BY30" s="120">
        <v>5266.6266666666661</v>
      </c>
      <c r="BZ30" s="120">
        <v>1149.0821818181817</v>
      </c>
      <c r="CA30" s="118" t="s">
        <v>2890</v>
      </c>
      <c r="CB30" s="120">
        <v>272502.53000000003</v>
      </c>
      <c r="CC30" s="120">
        <v>154786.46</v>
      </c>
      <c r="CD30" s="120">
        <v>141887.58833333335</v>
      </c>
      <c r="CE30" s="120">
        <v>574352.31999999995</v>
      </c>
      <c r="CF30" s="120">
        <v>432464.73166666669</v>
      </c>
      <c r="CG30" s="120">
        <v>304.79391238272859</v>
      </c>
      <c r="CH30" s="118" t="s">
        <v>2890</v>
      </c>
      <c r="CI30" s="120">
        <v>6156.09</v>
      </c>
      <c r="CJ30" s="120">
        <v>10000</v>
      </c>
      <c r="CK30" s="120">
        <v>9166.6666666666661</v>
      </c>
      <c r="CL30" s="120">
        <v>2512.52</v>
      </c>
      <c r="CM30" s="120">
        <v>-6654.1466666666674</v>
      </c>
      <c r="CN30" s="120">
        <v>-72.59069090909091</v>
      </c>
      <c r="CO30" s="118" t="s">
        <v>2891</v>
      </c>
      <c r="CP30" s="120">
        <v>0</v>
      </c>
      <c r="CQ30" s="121"/>
      <c r="CR30" s="121"/>
      <c r="CS30" s="120">
        <v>0</v>
      </c>
      <c r="CT30" s="121"/>
      <c r="CU30" s="121"/>
      <c r="CV30" s="118" t="s">
        <v>2895</v>
      </c>
      <c r="CW30" s="120">
        <v>0</v>
      </c>
      <c r="CX30" s="121"/>
      <c r="CY30" s="121"/>
      <c r="CZ30" s="120">
        <v>17058.04</v>
      </c>
      <c r="DA30" s="121"/>
      <c r="DB30" s="121"/>
      <c r="DC30" s="118" t="s">
        <v>2895</v>
      </c>
      <c r="DD30" s="120">
        <v>6354.61</v>
      </c>
      <c r="DE30" s="120">
        <v>5000</v>
      </c>
      <c r="DF30" s="120">
        <v>4583.333333333333</v>
      </c>
      <c r="DG30" s="120">
        <v>2611.67</v>
      </c>
      <c r="DH30" s="120">
        <v>-1971.6633333333332</v>
      </c>
      <c r="DI30" s="120">
        <v>-43.018109090909093</v>
      </c>
      <c r="DJ30" s="118" t="s">
        <v>2891</v>
      </c>
      <c r="DK30" s="14">
        <f t="shared" si="39"/>
        <v>1439615.1900000004</v>
      </c>
      <c r="DL30" s="14">
        <f t="shared" si="40"/>
        <v>56702053.899999999</v>
      </c>
      <c r="DM30" s="14">
        <f t="shared" si="36"/>
        <v>1606049.4083333332</v>
      </c>
      <c r="DN30" s="14">
        <f t="shared" si="41"/>
        <v>2317383.41</v>
      </c>
      <c r="DO30" s="14">
        <f t="shared" si="37"/>
        <v>711334.00166666694</v>
      </c>
      <c r="DP30" s="14">
        <f t="shared" si="42"/>
        <v>44.290916454734038</v>
      </c>
      <c r="DQ30" s="14" t="str">
        <f t="shared" si="38"/>
        <v>OK</v>
      </c>
    </row>
    <row r="31" spans="1:197" s="24" customFormat="1" ht="15" customHeight="1">
      <c r="A31" s="35" t="s">
        <v>2837</v>
      </c>
      <c r="B31" s="35" t="s">
        <v>2838</v>
      </c>
      <c r="C31" s="120">
        <v>53315447.369999997</v>
      </c>
      <c r="D31" s="120">
        <v>59719220</v>
      </c>
      <c r="E31" s="120">
        <v>54742618.333333328</v>
      </c>
      <c r="F31" s="120">
        <v>56620687.939999998</v>
      </c>
      <c r="G31" s="120">
        <v>1878069.6066666667</v>
      </c>
      <c r="H31" s="120">
        <v>3.4307266693582528</v>
      </c>
      <c r="I31" s="118" t="s">
        <v>2890</v>
      </c>
      <c r="J31" s="120">
        <v>12064207.560000001</v>
      </c>
      <c r="K31" s="120">
        <v>14820000</v>
      </c>
      <c r="L31" s="120">
        <v>13585000</v>
      </c>
      <c r="M31" s="120">
        <v>15759015.5</v>
      </c>
      <c r="N31" s="120">
        <v>2174015.5</v>
      </c>
      <c r="O31" s="120">
        <v>16.003058520426944</v>
      </c>
      <c r="P31" s="118" t="s">
        <v>2890</v>
      </c>
      <c r="Q31" s="120">
        <v>7291722.9299999997</v>
      </c>
      <c r="R31" s="120">
        <v>10472834</v>
      </c>
      <c r="S31" s="120">
        <v>9600097.833333334</v>
      </c>
      <c r="T31" s="120">
        <v>12373479.779999997</v>
      </c>
      <c r="U31" s="120">
        <v>2773381.9466666663</v>
      </c>
      <c r="V31" s="120">
        <v>28.889100869753285</v>
      </c>
      <c r="W31" s="118" t="s">
        <v>2890</v>
      </c>
      <c r="X31" s="120">
        <v>8591784.1799999997</v>
      </c>
      <c r="Y31" s="120">
        <v>9250925</v>
      </c>
      <c r="Z31" s="120">
        <v>8480014.5833333321</v>
      </c>
      <c r="AA31" s="120">
        <v>14630587.199999999</v>
      </c>
      <c r="AB31" s="120">
        <v>6150572.6166666672</v>
      </c>
      <c r="AC31" s="120">
        <v>72.530212728112943</v>
      </c>
      <c r="AD31" s="118" t="s">
        <v>2890</v>
      </c>
      <c r="AE31" s="120">
        <v>6203625</v>
      </c>
      <c r="AF31" s="120">
        <v>6726500</v>
      </c>
      <c r="AG31" s="120">
        <v>6165958.333333333</v>
      </c>
      <c r="AH31" s="120">
        <v>15180508.879999999</v>
      </c>
      <c r="AI31" s="120">
        <v>9014550.5466666669</v>
      </c>
      <c r="AJ31" s="120">
        <v>146.19869384996923</v>
      </c>
      <c r="AK31" s="118" t="s">
        <v>2890</v>
      </c>
      <c r="AL31" s="120">
        <v>6680455.54</v>
      </c>
      <c r="AM31" s="120">
        <v>7360000</v>
      </c>
      <c r="AN31" s="120">
        <v>6746666.666666667</v>
      </c>
      <c r="AO31" s="120">
        <v>8478245.9499999993</v>
      </c>
      <c r="AP31" s="120">
        <v>1731579.2833333332</v>
      </c>
      <c r="AQ31" s="120">
        <v>25.665700839920948</v>
      </c>
      <c r="AR31" s="118" t="s">
        <v>2890</v>
      </c>
      <c r="AS31" s="120">
        <v>23104520.02</v>
      </c>
      <c r="AT31" s="120">
        <v>24000000</v>
      </c>
      <c r="AU31" s="120">
        <v>22000000</v>
      </c>
      <c r="AV31" s="120">
        <v>22697443.09</v>
      </c>
      <c r="AW31" s="120">
        <v>697443.09</v>
      </c>
      <c r="AX31" s="120">
        <v>3.1701958636363639</v>
      </c>
      <c r="AY31" s="118" t="s">
        <v>2890</v>
      </c>
      <c r="AZ31" s="120">
        <v>6634696.2599999998</v>
      </c>
      <c r="BA31" s="120">
        <v>8583960</v>
      </c>
      <c r="BB31" s="120">
        <v>7868630</v>
      </c>
      <c r="BC31" s="120">
        <v>6771128.2400000002</v>
      </c>
      <c r="BD31" s="120">
        <v>-1097501.76</v>
      </c>
      <c r="BE31" s="120">
        <v>-13.947812516283012</v>
      </c>
      <c r="BF31" s="118" t="s">
        <v>2891</v>
      </c>
      <c r="BG31" s="120">
        <v>10004734.93</v>
      </c>
      <c r="BH31" s="120">
        <v>15699861</v>
      </c>
      <c r="BI31" s="120">
        <v>14391539.25</v>
      </c>
      <c r="BJ31" s="120">
        <v>16180824.82</v>
      </c>
      <c r="BK31" s="120">
        <v>1789285.57</v>
      </c>
      <c r="BL31" s="120">
        <v>12.432899211944962</v>
      </c>
      <c r="BM31" s="118" t="s">
        <v>2890</v>
      </c>
      <c r="BN31" s="120">
        <v>12038020.01</v>
      </c>
      <c r="BO31" s="120">
        <v>9232000</v>
      </c>
      <c r="BP31" s="120">
        <v>8462666.6666666679</v>
      </c>
      <c r="BQ31" s="120">
        <v>11866352.07</v>
      </c>
      <c r="BR31" s="120">
        <v>3403685.4033333333</v>
      </c>
      <c r="BS31" s="120">
        <v>40.220010280447454</v>
      </c>
      <c r="BT31" s="118" t="s">
        <v>2890</v>
      </c>
      <c r="BU31" s="120">
        <v>11234233</v>
      </c>
      <c r="BV31" s="120">
        <v>6721566</v>
      </c>
      <c r="BW31" s="120">
        <v>6161435.5</v>
      </c>
      <c r="BX31" s="120">
        <v>12968729.890000001</v>
      </c>
      <c r="BY31" s="120">
        <v>6807294.3899999997</v>
      </c>
      <c r="BZ31" s="120">
        <v>110.48227949477032</v>
      </c>
      <c r="CA31" s="118" t="s">
        <v>2890</v>
      </c>
      <c r="CB31" s="120">
        <v>12844122.66</v>
      </c>
      <c r="CC31" s="120">
        <v>14641788.050000001</v>
      </c>
      <c r="CD31" s="120">
        <v>13421639.045833332</v>
      </c>
      <c r="CE31" s="120">
        <v>19616353.219999999</v>
      </c>
      <c r="CF31" s="120">
        <v>6194714.1741666663</v>
      </c>
      <c r="CG31" s="120">
        <v>46.154677182216268</v>
      </c>
      <c r="CH31" s="118" t="s">
        <v>2890</v>
      </c>
      <c r="CI31" s="120">
        <v>4158133.66</v>
      </c>
      <c r="CJ31" s="120">
        <v>4000000</v>
      </c>
      <c r="CK31" s="120">
        <v>3666666.6666666665</v>
      </c>
      <c r="CL31" s="120">
        <v>5294552.8</v>
      </c>
      <c r="CM31" s="120">
        <v>1627886.1333333333</v>
      </c>
      <c r="CN31" s="120">
        <v>44.396894545454543</v>
      </c>
      <c r="CO31" s="118" t="s">
        <v>2890</v>
      </c>
      <c r="CP31" s="120">
        <v>16865532.960000001</v>
      </c>
      <c r="CQ31" s="120">
        <v>18095759</v>
      </c>
      <c r="CR31" s="120">
        <v>16587779.083333332</v>
      </c>
      <c r="CS31" s="120">
        <v>21402727.280000001</v>
      </c>
      <c r="CT31" s="120">
        <v>4814948.1966666663</v>
      </c>
      <c r="CU31" s="120">
        <v>29.02708175987534</v>
      </c>
      <c r="CV31" s="118" t="s">
        <v>2890</v>
      </c>
      <c r="CW31" s="120">
        <v>2757274.6</v>
      </c>
      <c r="CX31" s="120">
        <v>2160000</v>
      </c>
      <c r="CY31" s="120">
        <v>1980000</v>
      </c>
      <c r="CZ31" s="120">
        <v>4182524.16</v>
      </c>
      <c r="DA31" s="120">
        <v>2202524.16</v>
      </c>
      <c r="DB31" s="120">
        <v>111.23859393939394</v>
      </c>
      <c r="DC31" s="118" t="s">
        <v>2890</v>
      </c>
      <c r="DD31" s="120">
        <v>3502422.93</v>
      </c>
      <c r="DE31" s="120">
        <v>3200000</v>
      </c>
      <c r="DF31" s="120">
        <v>2933333.3333333335</v>
      </c>
      <c r="DG31" s="120">
        <v>3491571.5500000003</v>
      </c>
      <c r="DH31" s="120">
        <v>558238.21666666667</v>
      </c>
      <c r="DI31" s="120">
        <v>19.030848295454547</v>
      </c>
      <c r="DJ31" s="118" t="s">
        <v>2890</v>
      </c>
      <c r="DK31" s="14">
        <f t="shared" si="39"/>
        <v>197290933.60999998</v>
      </c>
      <c r="DL31" s="14">
        <f t="shared" si="40"/>
        <v>199914413.05000001</v>
      </c>
      <c r="DM31" s="14">
        <f t="shared" si="36"/>
        <v>196794045.29583332</v>
      </c>
      <c r="DN31" s="14">
        <f t="shared" si="41"/>
        <v>247514732.37000003</v>
      </c>
      <c r="DO31" s="14">
        <f t="shared" si="37"/>
        <v>50720687.074166715</v>
      </c>
      <c r="DP31" s="14">
        <f t="shared" si="42"/>
        <v>25.773486691591792</v>
      </c>
      <c r="DQ31" s="14" t="str">
        <f t="shared" si="38"/>
        <v>OK</v>
      </c>
    </row>
    <row r="32" spans="1:197" s="24" customFormat="1" ht="15" customHeight="1">
      <c r="A32" s="35" t="s">
        <v>2872</v>
      </c>
      <c r="B32" s="36" t="s">
        <v>2873</v>
      </c>
      <c r="C32" s="120">
        <v>462831.74</v>
      </c>
      <c r="D32" s="120">
        <v>0</v>
      </c>
      <c r="E32" s="120">
        <v>0</v>
      </c>
      <c r="F32" s="120">
        <v>1437027.76</v>
      </c>
      <c r="G32" s="120">
        <v>1437027.76</v>
      </c>
      <c r="H32" s="121"/>
      <c r="I32" s="118" t="s">
        <v>2890</v>
      </c>
      <c r="J32" s="120">
        <v>429208.13</v>
      </c>
      <c r="K32" s="120">
        <v>310000</v>
      </c>
      <c r="L32" s="120">
        <v>284166.66666666669</v>
      </c>
      <c r="M32" s="120">
        <v>1383945.01</v>
      </c>
      <c r="N32" s="120">
        <v>1099778.3433333333</v>
      </c>
      <c r="O32" s="120">
        <v>387.01877184750731</v>
      </c>
      <c r="P32" s="118" t="s">
        <v>2890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1"/>
      <c r="W32" s="118" t="s">
        <v>2890</v>
      </c>
      <c r="X32" s="120">
        <v>0</v>
      </c>
      <c r="Y32" s="121"/>
      <c r="Z32" s="121"/>
      <c r="AA32" s="120">
        <v>0</v>
      </c>
      <c r="AB32" s="121"/>
      <c r="AC32" s="121"/>
      <c r="AD32" s="118" t="s">
        <v>2895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1"/>
      <c r="AK32" s="118" t="s">
        <v>2890</v>
      </c>
      <c r="AL32" s="120">
        <v>0</v>
      </c>
      <c r="AM32" s="121"/>
      <c r="AN32" s="121"/>
      <c r="AO32" s="120">
        <v>0</v>
      </c>
      <c r="AP32" s="121"/>
      <c r="AQ32" s="121"/>
      <c r="AR32" s="118" t="s">
        <v>2895</v>
      </c>
      <c r="AS32" s="120">
        <v>0</v>
      </c>
      <c r="AT32" s="121"/>
      <c r="AU32" s="121"/>
      <c r="AV32" s="120">
        <v>0</v>
      </c>
      <c r="AW32" s="121"/>
      <c r="AX32" s="121"/>
      <c r="AY32" s="118" t="s">
        <v>2895</v>
      </c>
      <c r="AZ32" s="120">
        <v>0</v>
      </c>
      <c r="BA32" s="121"/>
      <c r="BB32" s="121"/>
      <c r="BC32" s="120">
        <v>0</v>
      </c>
      <c r="BD32" s="121"/>
      <c r="BE32" s="121"/>
      <c r="BF32" s="118" t="s">
        <v>2895</v>
      </c>
      <c r="BG32" s="120">
        <v>0</v>
      </c>
      <c r="BH32" s="121"/>
      <c r="BI32" s="121"/>
      <c r="BJ32" s="120">
        <v>0</v>
      </c>
      <c r="BK32" s="121"/>
      <c r="BL32" s="121"/>
      <c r="BM32" s="118" t="s">
        <v>2895</v>
      </c>
      <c r="BN32" s="120">
        <v>0</v>
      </c>
      <c r="BO32" s="121"/>
      <c r="BP32" s="121"/>
      <c r="BQ32" s="120">
        <v>0</v>
      </c>
      <c r="BR32" s="121"/>
      <c r="BS32" s="121"/>
      <c r="BT32" s="118" t="s">
        <v>2895</v>
      </c>
      <c r="BU32" s="120">
        <v>0</v>
      </c>
      <c r="BV32" s="121"/>
      <c r="BW32" s="121"/>
      <c r="BX32" s="120">
        <v>0</v>
      </c>
      <c r="BY32" s="121"/>
      <c r="BZ32" s="121"/>
      <c r="CA32" s="118" t="s">
        <v>2895</v>
      </c>
      <c r="CB32" s="120">
        <v>0</v>
      </c>
      <c r="CC32" s="120">
        <v>0</v>
      </c>
      <c r="CD32" s="120">
        <v>0</v>
      </c>
      <c r="CE32" s="120">
        <v>0</v>
      </c>
      <c r="CF32" s="120">
        <v>0</v>
      </c>
      <c r="CG32" s="121"/>
      <c r="CH32" s="118" t="s">
        <v>2890</v>
      </c>
      <c r="CI32" s="120">
        <v>0</v>
      </c>
      <c r="CJ32" s="120">
        <v>0</v>
      </c>
      <c r="CK32" s="120">
        <v>0</v>
      </c>
      <c r="CL32" s="120">
        <v>0</v>
      </c>
      <c r="CM32" s="120">
        <v>0</v>
      </c>
      <c r="CN32" s="121"/>
      <c r="CO32" s="118" t="s">
        <v>2890</v>
      </c>
      <c r="CP32" s="120">
        <v>0</v>
      </c>
      <c r="CQ32" s="121"/>
      <c r="CR32" s="121"/>
      <c r="CS32" s="120">
        <v>0</v>
      </c>
      <c r="CT32" s="121"/>
      <c r="CU32" s="121"/>
      <c r="CV32" s="118" t="s">
        <v>2895</v>
      </c>
      <c r="CW32" s="120">
        <v>0</v>
      </c>
      <c r="CX32" s="121"/>
      <c r="CY32" s="121"/>
      <c r="CZ32" s="120">
        <v>0</v>
      </c>
      <c r="DA32" s="121"/>
      <c r="DB32" s="121"/>
      <c r="DC32" s="118" t="s">
        <v>2895</v>
      </c>
      <c r="DD32" s="120">
        <v>0</v>
      </c>
      <c r="DE32" s="121"/>
      <c r="DF32" s="121"/>
      <c r="DG32" s="120">
        <v>0</v>
      </c>
      <c r="DH32" s="121"/>
      <c r="DI32" s="121"/>
      <c r="DJ32" s="118" t="s">
        <v>2895</v>
      </c>
      <c r="DK32" s="14">
        <f t="shared" si="39"/>
        <v>892039.87</v>
      </c>
      <c r="DL32" s="14"/>
      <c r="DM32" s="14">
        <f t="shared" si="36"/>
        <v>284166.66666666669</v>
      </c>
      <c r="DN32" s="14">
        <f t="shared" si="41"/>
        <v>2820972.77</v>
      </c>
      <c r="DO32" s="14">
        <f t="shared" si="37"/>
        <v>2536806.1033333335</v>
      </c>
      <c r="DP32" s="14">
        <f t="shared" si="42"/>
        <v>892.71769032258067</v>
      </c>
      <c r="DQ32" s="14" t="str">
        <f t="shared" si="38"/>
        <v>OK</v>
      </c>
    </row>
    <row r="33" spans="1:197" s="25" customFormat="1" ht="13.5" customHeight="1">
      <c r="A33" s="16"/>
      <c r="B33" s="23" t="s">
        <v>2839</v>
      </c>
      <c r="C33" s="23">
        <f>SUM(C18:C32)</f>
        <v>1713316874.9299998</v>
      </c>
      <c r="D33" s="23">
        <f>SUM(D18:D32)</f>
        <v>1636958760</v>
      </c>
      <c r="E33" s="23">
        <f t="shared" ref="E33" si="43">SUM(E18:E32)</f>
        <v>1500545529.9999998</v>
      </c>
      <c r="F33" s="23">
        <f>SUM(F18:F32)</f>
        <v>1574060679.9300003</v>
      </c>
      <c r="G33" s="23">
        <f>F33-E33</f>
        <v>73515149.930000544</v>
      </c>
      <c r="H33" s="23">
        <f>G33/E33*100</f>
        <v>4.8992282113559433</v>
      </c>
      <c r="I33" s="23"/>
      <c r="J33" s="23">
        <f>SUM(J18:J32)</f>
        <v>541523593.45999992</v>
      </c>
      <c r="K33" s="23">
        <f>SUM(K18:K32)</f>
        <v>567420000</v>
      </c>
      <c r="L33" s="23">
        <f t="shared" ref="L33" si="44">SUM(L18:L32)</f>
        <v>520134999.99999994</v>
      </c>
      <c r="M33" s="23">
        <f>SUM(M18:M32)</f>
        <v>508821165.68000001</v>
      </c>
      <c r="N33" s="23">
        <f>M33-L33</f>
        <v>-11313834.319999933</v>
      </c>
      <c r="O33" s="23">
        <f>N33/L33*100</f>
        <v>-2.1751726609437809</v>
      </c>
      <c r="P33" s="23"/>
      <c r="Q33" s="23">
        <f>SUM(Q18:Q32)</f>
        <v>139442084.70000002</v>
      </c>
      <c r="R33" s="23">
        <f>SUM(R18:R32)</f>
        <v>127336004.62000002</v>
      </c>
      <c r="S33" s="23">
        <f t="shared" ref="S33" si="45">SUM(S18:S32)</f>
        <v>116724670.90166669</v>
      </c>
      <c r="T33" s="23">
        <f>SUM(T18:T32)</f>
        <v>120837163.91999999</v>
      </c>
      <c r="U33" s="23">
        <f>T33-S33</f>
        <v>4112493.0183333009</v>
      </c>
      <c r="V33" s="23">
        <f>U33/S33*100</f>
        <v>3.5232423330606966</v>
      </c>
      <c r="W33" s="23"/>
      <c r="X33" s="23">
        <f>SUM(X18:X32)</f>
        <v>106002700.56999999</v>
      </c>
      <c r="Y33" s="23">
        <f>SUM(Y18:Y32)</f>
        <v>110230770.22999999</v>
      </c>
      <c r="Z33" s="23">
        <f t="shared" ref="Z33" si="46">SUM(Z18:Z32)</f>
        <v>101044872.71083333</v>
      </c>
      <c r="AA33" s="23">
        <f>SUM(AA18:AA32)</f>
        <v>101270794.20999999</v>
      </c>
      <c r="AB33" s="23">
        <f>AA33-Z33</f>
        <v>225921.49916666746</v>
      </c>
      <c r="AC33" s="23">
        <f>AB33/Z33*100</f>
        <v>0.22358531720179575</v>
      </c>
      <c r="AD33" s="23"/>
      <c r="AE33" s="23">
        <f>SUM(AE18:AE32)</f>
        <v>99512758.830000013</v>
      </c>
      <c r="AF33" s="23">
        <f>SUM(AF18:AF32)</f>
        <v>105675853.97000001</v>
      </c>
      <c r="AG33" s="23">
        <f t="shared" ref="AG33" si="47">SUM(AG18:AG32)</f>
        <v>96869532.805833325</v>
      </c>
      <c r="AH33" s="23">
        <f>SUM(AH18:AH32)</f>
        <v>102892886.84</v>
      </c>
      <c r="AI33" s="23">
        <f>AH33-AG33</f>
        <v>6023354.0341666788</v>
      </c>
      <c r="AJ33" s="23">
        <f>AI33/AG33*100</f>
        <v>6.2180066938487002</v>
      </c>
      <c r="AK33" s="23"/>
      <c r="AL33" s="23">
        <f>SUM(AL18:AL32)</f>
        <v>80958646.340000004</v>
      </c>
      <c r="AM33" s="23">
        <f>SUM(AM18:AM32)</f>
        <v>83581400</v>
      </c>
      <c r="AN33" s="23">
        <f t="shared" ref="AN33" si="48">SUM(AN18:AN32)</f>
        <v>76616283.333333343</v>
      </c>
      <c r="AO33" s="23">
        <f>SUM(AO18:AO32)</f>
        <v>78152638.600000009</v>
      </c>
      <c r="AP33" s="23">
        <f>AO33-AN33</f>
        <v>1536355.2666666657</v>
      </c>
      <c r="AQ33" s="23">
        <f>AP33/AN33*100</f>
        <v>2.0052594563775266</v>
      </c>
      <c r="AR33" s="23"/>
      <c r="AS33" s="23">
        <f t="shared" ref="AS33" si="49">SUM(AS18:AS32)</f>
        <v>393647062.39999998</v>
      </c>
      <c r="AT33" s="23">
        <f t="shared" ref="AT33:AV33" si="50">SUM(AT18:AT32)</f>
        <v>304974996.32999998</v>
      </c>
      <c r="AU33" s="23">
        <f t="shared" si="50"/>
        <v>279560413.30250001</v>
      </c>
      <c r="AV33" s="23">
        <f t="shared" si="50"/>
        <v>352960467.44999993</v>
      </c>
      <c r="AW33" s="23">
        <f t="shared" ref="AW33" si="51">AV33-AU33</f>
        <v>73400054.147499919</v>
      </c>
      <c r="AX33" s="23">
        <f>AW33/AU33*100</f>
        <v>26.255524979524537</v>
      </c>
      <c r="AY33" s="23"/>
      <c r="AZ33" s="23">
        <f>SUM(AZ18:AZ32)</f>
        <v>103816353.70999999</v>
      </c>
      <c r="BA33" s="23">
        <f t="shared" ref="BA33:BC33" si="52">SUM(BA18:BA32)</f>
        <v>108056487.09999999</v>
      </c>
      <c r="BB33" s="23">
        <f t="shared" si="52"/>
        <v>99051779.841666669</v>
      </c>
      <c r="BC33" s="23">
        <f t="shared" si="52"/>
        <v>95625857.540000007</v>
      </c>
      <c r="BD33" s="23">
        <f t="shared" ref="BD33" si="53">BC33-BB33</f>
        <v>-3425922.3016666621</v>
      </c>
      <c r="BE33" s="23">
        <f>BD33/BB33*100</f>
        <v>-3.4587185683517916</v>
      </c>
      <c r="BF33" s="23"/>
      <c r="BG33" s="23">
        <f t="shared" ref="BG33" si="54">SUM(BG18:BG32)</f>
        <v>109536515.43000001</v>
      </c>
      <c r="BH33" s="23">
        <f t="shared" ref="BH33:BJ33" si="55">SUM(BH18:BH32)</f>
        <v>112321449.78</v>
      </c>
      <c r="BI33" s="23">
        <f t="shared" si="55"/>
        <v>102961328.965</v>
      </c>
      <c r="BJ33" s="23">
        <f t="shared" si="55"/>
        <v>103082231.58000001</v>
      </c>
      <c r="BK33" s="23">
        <f t="shared" ref="BK33" si="56">BJ33-BI33</f>
        <v>120902.61500000954</v>
      </c>
      <c r="BL33" s="23">
        <f>BK33/BI33*100</f>
        <v>0.11742526656887693</v>
      </c>
      <c r="BM33" s="23"/>
      <c r="BN33" s="23">
        <f t="shared" ref="BN33" si="57">SUM(BN18:BN32)</f>
        <v>118357058.33999999</v>
      </c>
      <c r="BO33" s="23">
        <f t="shared" ref="BO33:BQ33" si="58">SUM(BO18:BO32)</f>
        <v>112243251.06</v>
      </c>
      <c r="BP33" s="23">
        <f t="shared" si="58"/>
        <v>102889646.80500004</v>
      </c>
      <c r="BQ33" s="23">
        <f t="shared" si="58"/>
        <v>98417781.300000012</v>
      </c>
      <c r="BR33" s="23">
        <f t="shared" ref="BR33" si="59">BQ33-BP33</f>
        <v>-4471865.505000025</v>
      </c>
      <c r="BS33" s="23">
        <f>BR33/BP33*100</f>
        <v>-4.3462735502195438</v>
      </c>
      <c r="BT33" s="23"/>
      <c r="BU33" s="23">
        <f t="shared" ref="BU33" si="60">SUM(BU18:BU32)</f>
        <v>123642490.05000001</v>
      </c>
      <c r="BV33" s="23">
        <f t="shared" ref="BV33:BX33" si="61">SUM(BV18:BV32)</f>
        <v>101469959.20999999</v>
      </c>
      <c r="BW33" s="23">
        <f t="shared" si="61"/>
        <v>93014129.275833338</v>
      </c>
      <c r="BX33" s="23">
        <f t="shared" si="61"/>
        <v>109852546.45000002</v>
      </c>
      <c r="BY33" s="23">
        <f t="shared" ref="BY33" si="62">BX33-BW33</f>
        <v>16838417.174166679</v>
      </c>
      <c r="BZ33" s="23">
        <f>BY33/BW33*100</f>
        <v>18.103074560029871</v>
      </c>
      <c r="CA33" s="23"/>
      <c r="CB33" s="23">
        <f t="shared" ref="CB33" si="63">SUM(CB18:CB32)</f>
        <v>193892258.37</v>
      </c>
      <c r="CC33" s="23">
        <f t="shared" ref="CC33:CD33" si="64">SUM(CC18:CC32)</f>
        <v>219814243.57000002</v>
      </c>
      <c r="CD33" s="23">
        <f t="shared" si="64"/>
        <v>201496389.93916667</v>
      </c>
      <c r="CE33" s="23">
        <f>SUM(CE18:CE32)</f>
        <v>184244861.31999999</v>
      </c>
      <c r="CF33" s="23">
        <f>CE33-CD33</f>
        <v>-17251528.619166672</v>
      </c>
      <c r="CG33" s="23">
        <f>CF33/CD33*100</f>
        <v>-8.5617060555650859</v>
      </c>
      <c r="CH33" s="23"/>
      <c r="CI33" s="23">
        <f t="shared" ref="CI33" si="65">SUM(CI18:CI32)</f>
        <v>56328506.050000012</v>
      </c>
      <c r="CJ33" s="23">
        <f t="shared" ref="CJ33:CL33" si="66">SUM(CJ18:CJ32)</f>
        <v>53123700</v>
      </c>
      <c r="CK33" s="23">
        <f t="shared" si="66"/>
        <v>48696724.999999985</v>
      </c>
      <c r="CL33" s="23">
        <f t="shared" si="66"/>
        <v>50375548.710000001</v>
      </c>
      <c r="CM33" s="23">
        <f t="shared" ref="CM33" si="67">CL33-CK33</f>
        <v>1678823.7100000158</v>
      </c>
      <c r="CN33" s="23">
        <f>CM33/CK33*100</f>
        <v>3.447508451543746</v>
      </c>
      <c r="CO33" s="23"/>
      <c r="CP33" s="23">
        <f t="shared" ref="CP33" si="68">SUM(CP18:CP32)</f>
        <v>219666278.78000003</v>
      </c>
      <c r="CQ33" s="23">
        <f t="shared" ref="CQ33:CS33" si="69">SUM(CQ18:CQ32)</f>
        <v>140606279.78</v>
      </c>
      <c r="CR33" s="23">
        <f t="shared" si="69"/>
        <v>128889089.79833332</v>
      </c>
      <c r="CS33" s="23">
        <f t="shared" si="69"/>
        <v>130310546.69999999</v>
      </c>
      <c r="CT33" s="23">
        <f t="shared" ref="CT33" si="70">CS33-CR33</f>
        <v>1421456.901666671</v>
      </c>
      <c r="CU33" s="23">
        <f>CT33/CR33*100</f>
        <v>1.1028527735673808</v>
      </c>
      <c r="CV33" s="23"/>
      <c r="CW33" s="23">
        <f t="shared" ref="CW33" si="71">SUM(CW18:CW32)</f>
        <v>71784452.039999992</v>
      </c>
      <c r="CX33" s="23">
        <f t="shared" ref="CX33:CZ33" si="72">SUM(CX18:CX32)</f>
        <v>66453885.700000003</v>
      </c>
      <c r="CY33" s="23">
        <f t="shared" si="72"/>
        <v>60916061.891666666</v>
      </c>
      <c r="CZ33" s="23">
        <f t="shared" si="72"/>
        <v>69401009.379999995</v>
      </c>
      <c r="DA33" s="23">
        <f t="shared" ref="DA33" si="73">CZ33-CY33</f>
        <v>8484947.4883333296</v>
      </c>
      <c r="DB33" s="23">
        <f>DA33/CY33*100</f>
        <v>13.928916651609866</v>
      </c>
      <c r="DC33" s="23"/>
      <c r="DD33" s="23">
        <f t="shared" ref="DD33" si="74">SUM(DD18:DD32)</f>
        <v>71190458.450000003</v>
      </c>
      <c r="DE33" s="23">
        <f t="shared" ref="DE33:DF33" si="75">SUM(DE18:DE32)</f>
        <v>66739420.920000002</v>
      </c>
      <c r="DF33" s="23">
        <f t="shared" si="75"/>
        <v>61177802.509999998</v>
      </c>
      <c r="DG33" s="23">
        <f>SUM(DG18:DG32)</f>
        <v>65191670.839999996</v>
      </c>
      <c r="DH33" s="23">
        <f t="shared" ref="DH33" si="76">DG33-DF33</f>
        <v>4013868.3299999982</v>
      </c>
      <c r="DI33" s="23">
        <f t="shared" ref="DI33:DI36" si="77">DH33/DF33*100</f>
        <v>6.5609880795308069</v>
      </c>
      <c r="DJ33" s="23"/>
      <c r="DK33" s="23">
        <f>SUM(DK18:DK32)</f>
        <v>4142618092.4499993</v>
      </c>
      <c r="DL33" s="23">
        <f t="shared" ref="DL33:DN33" si="78">SUM(DL18:DL32)</f>
        <v>3913316462.2700005</v>
      </c>
      <c r="DM33" s="23">
        <f t="shared" si="78"/>
        <v>3590589257.0808334</v>
      </c>
      <c r="DN33" s="23">
        <f t="shared" si="78"/>
        <v>3745497850.4499998</v>
      </c>
      <c r="DO33" s="23">
        <f t="shared" ref="DO33" si="79">DN33-DM33</f>
        <v>154908593.36916637</v>
      </c>
      <c r="DP33" s="23">
        <f t="shared" ref="DP33:DP35" si="80">DO33/DM33*100</f>
        <v>4.3142944591525856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>
      <c r="A34" s="16"/>
      <c r="B34" s="26" t="s">
        <v>2847</v>
      </c>
      <c r="C34" s="16">
        <f>SUM(C5:C15)</f>
        <v>1934701320.3299999</v>
      </c>
      <c r="D34" s="16">
        <f t="shared" ref="D34:BO34" si="81">SUM(D5:D15)</f>
        <v>1667647514.97</v>
      </c>
      <c r="E34" s="16">
        <f t="shared" si="81"/>
        <v>1528676888.7225001</v>
      </c>
      <c r="F34" s="16">
        <f>SUM(F5:F14)</f>
        <v>1452138045.1899998</v>
      </c>
      <c r="G34" s="16">
        <f t="shared" si="81"/>
        <v>-76476832.382499993</v>
      </c>
      <c r="H34" s="23">
        <f>G34/E34*100</f>
        <v>-5.0028121015429825</v>
      </c>
      <c r="I34" s="16">
        <f t="shared" si="81"/>
        <v>0</v>
      </c>
      <c r="J34" s="16">
        <f t="shared" si="81"/>
        <v>648655698.84000003</v>
      </c>
      <c r="K34" s="16">
        <f t="shared" si="81"/>
        <v>532380000</v>
      </c>
      <c r="L34" s="16">
        <f t="shared" si="81"/>
        <v>488015000.00000006</v>
      </c>
      <c r="M34" s="16">
        <f t="shared" si="81"/>
        <v>490538744.85000002</v>
      </c>
      <c r="N34" s="16">
        <f t="shared" si="81"/>
        <v>2523744.8499999987</v>
      </c>
      <c r="O34" s="23">
        <f>N34/L34*100</f>
        <v>0.51714493406964912</v>
      </c>
      <c r="P34" s="16">
        <f t="shared" si="81"/>
        <v>0</v>
      </c>
      <c r="Q34" s="16">
        <f t="shared" si="81"/>
        <v>182012398.65000004</v>
      </c>
      <c r="R34" s="16">
        <f t="shared" si="81"/>
        <v>143527647.69999999</v>
      </c>
      <c r="S34" s="16">
        <f t="shared" si="81"/>
        <v>131567010.39166665</v>
      </c>
      <c r="T34" s="16">
        <f t="shared" si="81"/>
        <v>104698056.16000004</v>
      </c>
      <c r="U34" s="16">
        <f t="shared" si="81"/>
        <v>-26868954.231666669</v>
      </c>
      <c r="V34" s="23">
        <f>U34/S34*100</f>
        <v>-20.422257944206144</v>
      </c>
      <c r="W34" s="16">
        <f t="shared" si="81"/>
        <v>0</v>
      </c>
      <c r="X34" s="16">
        <f t="shared" si="81"/>
        <v>245499296.08000001</v>
      </c>
      <c r="Y34" s="16">
        <f t="shared" si="81"/>
        <v>102490963</v>
      </c>
      <c r="Z34" s="16">
        <f t="shared" si="81"/>
        <v>93950049.416666657</v>
      </c>
      <c r="AA34" s="16">
        <f>SUM(AA5:AA15)</f>
        <v>82708665.74000001</v>
      </c>
      <c r="AB34" s="16">
        <f t="shared" si="81"/>
        <v>-11241383.676666668</v>
      </c>
      <c r="AC34" s="23">
        <f>AB34/Z34*100</f>
        <v>-11.965277023763285</v>
      </c>
      <c r="AD34" s="16">
        <f t="shared" si="81"/>
        <v>0</v>
      </c>
      <c r="AE34" s="16">
        <f t="shared" si="81"/>
        <v>130642076.21999998</v>
      </c>
      <c r="AF34" s="16">
        <f t="shared" si="81"/>
        <v>102356301.09999999</v>
      </c>
      <c r="AG34" s="16">
        <f t="shared" si="81"/>
        <v>93826609.341666669</v>
      </c>
      <c r="AH34" s="16">
        <f t="shared" si="81"/>
        <v>78729801.299999997</v>
      </c>
      <c r="AI34" s="16">
        <f t="shared" si="81"/>
        <v>-15096808.041666664</v>
      </c>
      <c r="AJ34" s="23">
        <f>AI34/AG34*100</f>
        <v>-16.090113612325165</v>
      </c>
      <c r="AK34" s="16">
        <f t="shared" si="81"/>
        <v>0</v>
      </c>
      <c r="AL34" s="16">
        <f t="shared" si="81"/>
        <v>92235806.320000008</v>
      </c>
      <c r="AM34" s="16">
        <f t="shared" si="81"/>
        <v>80295800</v>
      </c>
      <c r="AN34" s="16">
        <f t="shared" si="81"/>
        <v>73604483.333333328</v>
      </c>
      <c r="AO34" s="16">
        <f t="shared" si="81"/>
        <v>61637113.920000002</v>
      </c>
      <c r="AP34" s="16">
        <f t="shared" si="81"/>
        <v>-11967369.413333332</v>
      </c>
      <c r="AQ34" s="23">
        <f>AP34/AN34*100</f>
        <v>-16.259022373863548</v>
      </c>
      <c r="AR34" s="16">
        <f t="shared" si="81"/>
        <v>0</v>
      </c>
      <c r="AS34" s="16">
        <f t="shared" si="81"/>
        <v>465110782.51999998</v>
      </c>
      <c r="AT34" s="16">
        <f t="shared" si="81"/>
        <v>296200000</v>
      </c>
      <c r="AU34" s="16">
        <f t="shared" si="81"/>
        <v>271516666.66666663</v>
      </c>
      <c r="AV34" s="16">
        <f t="shared" si="81"/>
        <v>254355904.42999998</v>
      </c>
      <c r="AW34" s="16">
        <f t="shared" si="81"/>
        <v>-17160762.236666668</v>
      </c>
      <c r="AX34" s="23">
        <f>AW34/AU34*100</f>
        <v>-6.3203347504757241</v>
      </c>
      <c r="AY34" s="16">
        <f t="shared" si="81"/>
        <v>0</v>
      </c>
      <c r="AZ34" s="16">
        <f t="shared" si="81"/>
        <v>119426397.54000002</v>
      </c>
      <c r="BA34" s="16">
        <f t="shared" si="81"/>
        <v>108276494.00999999</v>
      </c>
      <c r="BB34" s="16">
        <f t="shared" si="81"/>
        <v>99253452.842500001</v>
      </c>
      <c r="BC34" s="16">
        <f t="shared" si="81"/>
        <v>83812368.810000002</v>
      </c>
      <c r="BD34" s="16">
        <f t="shared" si="81"/>
        <v>-15441084.032500001</v>
      </c>
      <c r="BE34" s="23">
        <f>BD34/BB34*100</f>
        <v>-15.557226061447588</v>
      </c>
      <c r="BF34" s="16">
        <f t="shared" si="81"/>
        <v>0</v>
      </c>
      <c r="BG34" s="16">
        <f t="shared" si="81"/>
        <v>152700000.72</v>
      </c>
      <c r="BH34" s="16">
        <f t="shared" si="81"/>
        <v>112166671.34</v>
      </c>
      <c r="BI34" s="16">
        <f t="shared" si="81"/>
        <v>102819448.72833334</v>
      </c>
      <c r="BJ34" s="16">
        <f t="shared" si="81"/>
        <v>81785198.879999995</v>
      </c>
      <c r="BK34" s="16">
        <f t="shared" si="81"/>
        <v>-21034249.848333333</v>
      </c>
      <c r="BL34" s="23">
        <f>BK34/BI34*100</f>
        <v>-20.457462190747041</v>
      </c>
      <c r="BM34" s="16">
        <f t="shared" si="81"/>
        <v>0</v>
      </c>
      <c r="BN34" s="16">
        <f t="shared" si="81"/>
        <v>178376471.78000003</v>
      </c>
      <c r="BO34" s="16">
        <f t="shared" si="81"/>
        <v>108766000</v>
      </c>
      <c r="BP34" s="16">
        <f t="shared" ref="BP34:DP34" si="82">SUM(BP5:BP15)</f>
        <v>99702166.666666657</v>
      </c>
      <c r="BQ34" s="16">
        <f t="shared" si="82"/>
        <v>96524564.719999999</v>
      </c>
      <c r="BR34" s="16">
        <f t="shared" si="82"/>
        <v>-3177601.9466666672</v>
      </c>
      <c r="BS34" s="23">
        <f>BR34/BP34*100</f>
        <v>-3.1870941754859898</v>
      </c>
      <c r="BT34" s="16">
        <f t="shared" si="82"/>
        <v>0</v>
      </c>
      <c r="BU34" s="16">
        <f t="shared" si="82"/>
        <v>173277601.76000002</v>
      </c>
      <c r="BV34" s="16">
        <f t="shared" si="82"/>
        <v>94900246</v>
      </c>
      <c r="BW34" s="16">
        <f t="shared" si="82"/>
        <v>86991892.166666672</v>
      </c>
      <c r="BX34" s="16">
        <f>SUM(BX5:BX14)</f>
        <v>89401933.090000004</v>
      </c>
      <c r="BY34" s="16">
        <f t="shared" si="82"/>
        <v>2410040.9233333329</v>
      </c>
      <c r="BZ34" s="23">
        <f>BY34/BW34*100</f>
        <v>2.7704201659574963</v>
      </c>
      <c r="CA34" s="16">
        <f t="shared" si="82"/>
        <v>0</v>
      </c>
      <c r="CB34" s="16">
        <f t="shared" si="82"/>
        <v>227401176.07999998</v>
      </c>
      <c r="CC34" s="16">
        <f t="shared" si="82"/>
        <v>208126714.62</v>
      </c>
      <c r="CD34" s="16">
        <f t="shared" si="82"/>
        <v>190782821.73500001</v>
      </c>
      <c r="CE34" s="16">
        <f t="shared" si="82"/>
        <v>138960901.75999999</v>
      </c>
      <c r="CF34" s="16">
        <f t="shared" si="82"/>
        <v>-51821919.975000001</v>
      </c>
      <c r="CG34" s="23">
        <f>CF34/CD34*100</f>
        <v>-27.162780958854547</v>
      </c>
      <c r="CH34" s="16">
        <f t="shared" si="82"/>
        <v>0</v>
      </c>
      <c r="CI34" s="16">
        <f t="shared" si="82"/>
        <v>67560189.849999994</v>
      </c>
      <c r="CJ34" s="16">
        <f t="shared" si="82"/>
        <v>49780000</v>
      </c>
      <c r="CK34" s="16">
        <f t="shared" si="82"/>
        <v>45631666.666666664</v>
      </c>
      <c r="CL34" s="16">
        <f t="shared" si="82"/>
        <v>38859217.400000006</v>
      </c>
      <c r="CM34" s="16">
        <f t="shared" si="82"/>
        <v>-6772449.2666666675</v>
      </c>
      <c r="CN34" s="23">
        <f>CM34/CK34*100</f>
        <v>-14.84155579093466</v>
      </c>
      <c r="CO34" s="16">
        <f t="shared" si="82"/>
        <v>0</v>
      </c>
      <c r="CP34" s="16">
        <f t="shared" si="82"/>
        <v>239000506.94</v>
      </c>
      <c r="CQ34" s="16">
        <f t="shared" si="82"/>
        <v>133335226.73999999</v>
      </c>
      <c r="CR34" s="16">
        <f t="shared" si="82"/>
        <v>122223957.84500001</v>
      </c>
      <c r="CS34" s="16">
        <f t="shared" si="82"/>
        <v>103587048.19000001</v>
      </c>
      <c r="CT34" s="16">
        <f t="shared" si="82"/>
        <v>-18636909.654999994</v>
      </c>
      <c r="CU34" s="23">
        <f>CT34/CR34*100</f>
        <v>-15.248164094501544</v>
      </c>
      <c r="CV34" s="16">
        <f t="shared" si="82"/>
        <v>0</v>
      </c>
      <c r="CW34" s="16">
        <f t="shared" si="82"/>
        <v>103275536.51000001</v>
      </c>
      <c r="CX34" s="16">
        <f t="shared" si="82"/>
        <v>60981000</v>
      </c>
      <c r="CY34" s="16">
        <f t="shared" si="82"/>
        <v>55899250.000000007</v>
      </c>
      <c r="CZ34" s="16">
        <f t="shared" si="82"/>
        <v>51686089.039999992</v>
      </c>
      <c r="DA34" s="16">
        <f t="shared" si="82"/>
        <v>-4213160.9600000009</v>
      </c>
      <c r="DB34" s="23">
        <f>DA34/CY34*100</f>
        <v>-7.5370616958188172</v>
      </c>
      <c r="DC34" s="16">
        <f t="shared" si="82"/>
        <v>0</v>
      </c>
      <c r="DD34" s="16">
        <f t="shared" si="82"/>
        <v>75365462.590000004</v>
      </c>
      <c r="DE34" s="16">
        <f t="shared" si="82"/>
        <v>62337000</v>
      </c>
      <c r="DF34" s="16">
        <f t="shared" si="82"/>
        <v>57142250</v>
      </c>
      <c r="DG34" s="16">
        <f t="shared" si="82"/>
        <v>52799371.640000008</v>
      </c>
      <c r="DH34" s="16">
        <f t="shared" si="82"/>
        <v>-4342878.3599999994</v>
      </c>
      <c r="DI34" s="23">
        <f>DH34/DF34*100</f>
        <v>-7.600117881252487</v>
      </c>
      <c r="DJ34" s="16">
        <f t="shared" si="82"/>
        <v>0</v>
      </c>
      <c r="DK34" s="16">
        <f t="shared" si="82"/>
        <v>5035240722.7299995</v>
      </c>
      <c r="DL34" s="16">
        <f>SUM(DL5:DL15)</f>
        <v>3863567579.4799995</v>
      </c>
      <c r="DM34" s="16">
        <f t="shared" si="82"/>
        <v>3541603614.5233331</v>
      </c>
      <c r="DN34" s="16">
        <f t="shared" si="82"/>
        <v>3262285036.27</v>
      </c>
      <c r="DO34" s="16">
        <f t="shared" si="82"/>
        <v>-279318578.25333357</v>
      </c>
      <c r="DP34" s="16">
        <f t="shared" si="82"/>
        <v>-138.49131133060513</v>
      </c>
      <c r="DQ34" s="16">
        <f>SUM(DQ5:DQ15)</f>
        <v>0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1547938760</v>
      </c>
      <c r="E35" s="16">
        <f>SUM(E18,E19,E20,E21,E22,E23,E24,E25,E26,E27,E28,E30,E31)</f>
        <v>1418943863.333333</v>
      </c>
      <c r="F35" s="16">
        <f>SUM(F18,F19,F20,F21,F22,F23,F24,F25,F26,F27,F28,F30,F31)</f>
        <v>1480023289.6100004</v>
      </c>
      <c r="G35" s="16">
        <f>SUM(G18,G19,G20,G21,G22,G23,G24,G25,G26,G27,G28,G30,G31)</f>
        <v>61079426.276666678</v>
      </c>
      <c r="H35" s="23">
        <f>G35/E35*100</f>
        <v>4.3045696066637227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512110000</v>
      </c>
      <c r="L35" s="16">
        <f t="shared" ref="L35:N35" si="83">SUM(L18,L19,L20,L21,L22,L23,L24,L25,L26,L27,L28,L30,L31)</f>
        <v>469434166.66666657</v>
      </c>
      <c r="M35" s="16">
        <f t="shared" si="83"/>
        <v>451926178.35000002</v>
      </c>
      <c r="N35" s="16">
        <f t="shared" si="83"/>
        <v>-17507988.316666666</v>
      </c>
      <c r="O35" s="23">
        <f>N35/L35*100</f>
        <v>-3.7295939579742288</v>
      </c>
      <c r="P35" s="16">
        <f t="shared" ref="P35" si="84">SUM(P18,P19,P20,P21,P22,P23,P24,P25,P26,P27,P28,P30,P31)</f>
        <v>0</v>
      </c>
      <c r="Q35" s="16">
        <f t="shared" ref="Q35:U35" si="85">SUM(Q18,Q19,Q20,Q21,Q22,Q23,Q24,Q25,Q26,Q27,Q28,Q30,Q31,Q32)</f>
        <v>136196638.98000002</v>
      </c>
      <c r="R35" s="16">
        <f t="shared" si="85"/>
        <v>123863320.06000002</v>
      </c>
      <c r="S35" s="16">
        <f t="shared" si="85"/>
        <v>113541376.72166668</v>
      </c>
      <c r="T35" s="16">
        <f t="shared" si="85"/>
        <v>117654144.73999999</v>
      </c>
      <c r="U35" s="16">
        <f t="shared" si="85"/>
        <v>4112768.0183333326</v>
      </c>
      <c r="V35" s="23">
        <f>U35/S35*100</f>
        <v>3.6222636514398618</v>
      </c>
      <c r="W35" s="16">
        <f t="shared" ref="W35" si="86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102293920.22999999</v>
      </c>
      <c r="Z35" s="16">
        <f>SUM(Z18,Z19,Z20,Z21,Z22,Z23,Z24,Z25,Z26,Z27,Z28,Z30,Z31,Z32)</f>
        <v>93769426.877499998</v>
      </c>
      <c r="AA35" s="16">
        <f>SUM(AA18,AA19,AA20,AA21,AA22,AA23,AA24,AA25,AA26,AA27,AA28,AA30,AA31,AA32)</f>
        <v>93795288.199999988</v>
      </c>
      <c r="AB35" s="16">
        <f>SUM(AB18,AB19,AB20,AB21,AB22,AB23,AB24,AB25,AB26,AB27,AB28,AB30,AB31,AB32)</f>
        <v>25861.322500000708</v>
      </c>
      <c r="AC35" s="23">
        <f>AB35/Z35*100</f>
        <v>2.7579695601409441E-2</v>
      </c>
      <c r="AD35" s="16">
        <f t="shared" ref="AD35" si="87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8">SUM(AF18,AF19,AF20,AF21,AF22,AF23,AF24,AF25,AF26,AF27,AF28,AF30,AF31,AF32)</f>
        <v>98314759.800000012</v>
      </c>
      <c r="AG35" s="16">
        <f t="shared" si="88"/>
        <v>90121863.149999991</v>
      </c>
      <c r="AH35" s="16">
        <f t="shared" si="88"/>
        <v>95199822.090000004</v>
      </c>
      <c r="AI35" s="16">
        <f t="shared" si="88"/>
        <v>5077958.9400000004</v>
      </c>
      <c r="AJ35" s="23">
        <f>AI35/AG35*100</f>
        <v>5.6345472258470508</v>
      </c>
      <c r="AK35" s="16">
        <f t="shared" ref="AK35" si="89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80259400</v>
      </c>
      <c r="AN35" s="16">
        <f>SUM(AN18,AN19,AN20,AN21,AN22,AN23,AN24,AN25,AN26,AN27,AN28,AN30,AN31,AN32)</f>
        <v>73571116.666666672</v>
      </c>
      <c r="AO35" s="16">
        <f>SUM(AO18,AO19,AO20,AO21,AO22,AO23,AO24,AO25,AO26,AO27,AO28,AO30,AO31,AO32)</f>
        <v>75336554.289999992</v>
      </c>
      <c r="AP35" s="16">
        <f t="shared" ref="AP35" si="90">SUM(AP18,AP19,AP20,AP21,AP22,AP23,AP24,AP25,AP26,AP27,AP28,AP30,AP31,AP32)</f>
        <v>1762986.6433333331</v>
      </c>
      <c r="AQ35" s="23">
        <f>AP35/AN35*100</f>
        <v>2.3963026840016699</v>
      </c>
      <c r="AR35" s="16">
        <f t="shared" ref="AR35" si="91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284974996.32999998</v>
      </c>
      <c r="AU35" s="16">
        <f>SUM(AU18,AU19,AU20,AU21,AU22,AU23,AU24,AU25,AU26,AU27,AU28,AU30,AU31,AU32)</f>
        <v>261227079.96916664</v>
      </c>
      <c r="AV35" s="16">
        <f>SUM(AV18,AV19,AV20,AV21,AV22,AV23,AV24,AV25,AV26,AV27,AV28,AV30,AV31,AV32)</f>
        <v>268054411.18000001</v>
      </c>
      <c r="AW35" s="16">
        <f>SUM(AW18,AW19,AW20,AW21,AW22,AW23,AW24,AW25,AW26,AW27,AW28,AW30,AW31,AW32)</f>
        <v>6827331.2108333334</v>
      </c>
      <c r="AX35" s="23">
        <f>AW35/AU35*100</f>
        <v>2.6135618143567592</v>
      </c>
      <c r="AY35" s="16">
        <f t="shared" ref="AY35" si="92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3">SUM(BA18,BA19,BA20,BA21,BA22,BA23,BA24,BA25,BA26,BA27,BA28,BA30,BA31,BA32)</f>
        <v>103777987.09999999</v>
      </c>
      <c r="BB35" s="16">
        <f>SUM(BB18,BB19,BB20,BB21,BB22,BB23,BB24,BB25,BB26,BB27,BB28,BB30,BB31,BB32)</f>
        <v>95129821.50833334</v>
      </c>
      <c r="BC35" s="16">
        <f>SUM(BC18,BC19,BC20,BC21,BC22,BC23,BC24,BC25,BC26,BC27,BC28,BC30,BC31,BC32)</f>
        <v>92416189.840000004</v>
      </c>
      <c r="BD35" s="16">
        <f>SUM(BD18,BD19,BD20,BD21,BD22,BD23,BD24,BD25,BD26,BD27,BD28,BD30,BD31,BD32)</f>
        <v>-2713631.6683333321</v>
      </c>
      <c r="BE35" s="23">
        <f>BD35/BB35*100</f>
        <v>-2.8525562492468453</v>
      </c>
      <c r="BF35" s="16">
        <f t="shared" ref="BF35" si="94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106431874.62</v>
      </c>
      <c r="BI35" s="16">
        <f>SUM(BI18,BI19,BI20,BI21,BI22,BI23,BI24,BI25,BI26,BI27,BI28,BI30,BI31,BI32)</f>
        <v>97562551.734999999</v>
      </c>
      <c r="BJ35" s="16">
        <f>SUM(BJ18,BJ19,BJ20,BJ21,BJ22,BJ23,BJ24,BJ25,BJ26,BJ27,BJ28,BJ30,BJ31,BJ32)</f>
        <v>97992154.530000001</v>
      </c>
      <c r="BK35" s="16">
        <f t="shared" ref="BK35" si="95">SUM(BK18,BK19,BK20,BK21,BK22,BK23,BK24,BK25,BK26,BK27,BK28,BK30,BK31,BK32)</f>
        <v>429602.79499999993</v>
      </c>
      <c r="BL35" s="23">
        <f>BK35/BI35*100</f>
        <v>0.44033575112599521</v>
      </c>
      <c r="BM35" s="16">
        <f t="shared" ref="BM35" si="96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104400487.29000001</v>
      </c>
      <c r="BP35" s="16">
        <f>SUM(BP18,BP19,BP20,BP21,BP22,BP23,BP24,BP25,BP26,BP27,BP28,BP30,BP31,BP32)</f>
        <v>95700446.682500035</v>
      </c>
      <c r="BQ35" s="16">
        <f>SUM(BQ18,BQ19,BQ20,BQ21,BQ22,BQ23,BQ24,BQ25,BQ26,BQ27,BQ28,BQ30,BQ31,BQ32)</f>
        <v>93102385.180000007</v>
      </c>
      <c r="BR35" s="16">
        <f>SUM(BR18,BR19,BR20,BR21,BR22,BR23,BR24,BR25,BR26,BR27,BR28,BR30,BR31,BR32)</f>
        <v>-2598061.5024999995</v>
      </c>
      <c r="BS35" s="23">
        <f>BR35/BP35*100</f>
        <v>-2.7147851369173241</v>
      </c>
      <c r="BT35" s="16">
        <f t="shared" ref="BT35" si="97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94869666</v>
      </c>
      <c r="BW35" s="16">
        <f>SUM(BW18,BW19,BW20,BW21,BW22,BW23,BW24,BW25,BW26,BW27,BW28,BW30,BW31,BW32)</f>
        <v>86963860.5</v>
      </c>
      <c r="BX35" s="16">
        <f>SUM(BX18,BX19,BX20,BX21,BX22,BX23,BX24,BX25,BX26,BX27,BX28,BX30,BX31,BX32)</f>
        <v>103532169.52000001</v>
      </c>
      <c r="BY35" s="16">
        <f t="shared" ref="BY35" si="98">SUM(BY18,BY19,BY20,BY21,BY22,BY23,BY24,BY25,BY26,BY27,BY28,BY30,BY31,BY32)</f>
        <v>16568309.02</v>
      </c>
      <c r="BZ35" s="23">
        <f>BY35/BW35*100</f>
        <v>19.05194746960434</v>
      </c>
      <c r="CA35" s="16">
        <f t="shared" ref="CA35" si="99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201533463.71000001</v>
      </c>
      <c r="CD35" s="16">
        <f>SUM(CD18,CD19,CD20,CD21,CD22,CD23,CD24,CD25,CD26,CD27,CD28,CD30,CD31,CD32)</f>
        <v>184739008.40083334</v>
      </c>
      <c r="CE35" s="16">
        <f>SUM(CE18,CE19,CE20,CE21,CE22,CE23,CE24,CE25,CE26,CE27,CE28,CE30,CE31,CE32)</f>
        <v>165868278.06</v>
      </c>
      <c r="CF35" s="16">
        <f t="shared" ref="CF35" si="100">SUM(CF18,CF19,CF20,CF21,CF22,CF23,CF24,CF25,CF26,CF27,CF28,CF30,CF31,CF32)</f>
        <v>-18870730.340833336</v>
      </c>
      <c r="CG35" s="23">
        <f>CF35/CD35*100</f>
        <v>-10.214805472967026</v>
      </c>
      <c r="CH35" s="16">
        <f t="shared" ref="CH35" si="101">SUM(CH18,CH19,CH20,CH21,CH22,CH23,CH24,CH25,CH26,CH27,CH28,CH30,CH31)</f>
        <v>0</v>
      </c>
      <c r="CI35" s="16">
        <f t="shared" ref="CI35:CM35" si="102">SUM(CI18,CI19,CI20,CI21,CI22,CI23,CI24,CI25,CI26,CI27,CI28,CI30,CI31,CI32)</f>
        <v>53228831.350000009</v>
      </c>
      <c r="CJ35" s="16">
        <f t="shared" si="102"/>
        <v>49679700</v>
      </c>
      <c r="CK35" s="16">
        <f t="shared" si="102"/>
        <v>45539724.999999985</v>
      </c>
      <c r="CL35" s="16">
        <f t="shared" si="102"/>
        <v>47367880.890000001</v>
      </c>
      <c r="CM35" s="16">
        <f t="shared" si="102"/>
        <v>1828155.8900000001</v>
      </c>
      <c r="CN35" s="23">
        <f>CM35/CK35*100</f>
        <v>4.0144201353872928</v>
      </c>
      <c r="CO35" s="16">
        <f t="shared" ref="CO35" si="103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133206379.59999999</v>
      </c>
      <c r="CR35" s="16">
        <f>SUM(CR18,CR19,CR20,CR21,CR22,CR23,CR24,CR25,CR26,CR27,CR28,CR30,CR31,CR32)</f>
        <v>122105847.96666665</v>
      </c>
      <c r="CS35" s="16">
        <f>SUM(CS18,CS19,CS20,CS21,CS22,CS23,CS24,CS25,CS26,CS27,CS28,CS30,CS31,CS32)</f>
        <v>124146718.27999999</v>
      </c>
      <c r="CT35" s="16">
        <f t="shared" ref="CT35" si="104">SUM(CT18,CT19,CT20,CT21,CT22,CT23,CT24,CT25,CT26,CT27,CT28,CT30,CT31,CT32)</f>
        <v>2040870.3133333325</v>
      </c>
      <c r="CU35" s="23">
        <f>CT35/CR35*100</f>
        <v>1.6713944068350144</v>
      </c>
      <c r="CV35" s="16">
        <f t="shared" ref="CV35" si="105">SUM(CV18,CV19,CV20,CV21,CV22,CV23,CV24,CV25,CV26,CV27,CV28,CV30,CV31)</f>
        <v>0</v>
      </c>
      <c r="CW35" s="16">
        <f t="shared" ref="CW35:DA35" si="106">SUM(CW18,CW19,CW20,CW21,CW22,CW23,CW24,CW25,CW26,CW27,CW28,CW30,CW31,CW32)</f>
        <v>67303194.780000001</v>
      </c>
      <c r="CX35" s="16">
        <f t="shared" si="106"/>
        <v>60931000</v>
      </c>
      <c r="CY35" s="16">
        <f t="shared" si="106"/>
        <v>55853416.666666664</v>
      </c>
      <c r="CZ35" s="16">
        <f t="shared" si="106"/>
        <v>65572802.86999999</v>
      </c>
      <c r="DA35" s="16">
        <f t="shared" si="106"/>
        <v>9702328.163333334</v>
      </c>
      <c r="DB35" s="23">
        <f>DA35/CY35*100</f>
        <v>17.371055778443875</v>
      </c>
      <c r="DC35" s="16">
        <f t="shared" ref="DC35" si="107">SUM(DC18,DC19,DC20,DC21,DC22,DC23,DC24,DC25,DC26,DC27,DC28,DC30,DC31)</f>
        <v>0</v>
      </c>
      <c r="DD35" s="16">
        <f t="shared" ref="DD35:DH35" si="108">SUM(DD18,DD19,DD20,DD21,DD22,DD23,DD24,DD25,DD26,DD27,DD28,DD30,DD31,DD32)</f>
        <v>66719137.229999997</v>
      </c>
      <c r="DE35" s="16">
        <f>SUM(DE18,DE19,DE20,DE21,DE22,DE23,DE24,DE25,DE26,DE27,DE28,DE30,DE31,DE32)</f>
        <v>62239420.920000002</v>
      </c>
      <c r="DF35" s="16">
        <f t="shared" si="108"/>
        <v>57052802.509999998</v>
      </c>
      <c r="DG35" s="16">
        <f t="shared" si="108"/>
        <v>61006179.239999995</v>
      </c>
      <c r="DH35" s="16">
        <f t="shared" si="108"/>
        <v>3953376.73</v>
      </c>
      <c r="DI35" s="23">
        <f>DH35/DF35*100</f>
        <v>6.929329596573397</v>
      </c>
      <c r="DJ35" s="16">
        <f t="shared" ref="DJ35" si="109">SUM(DJ18,DJ19,DJ20,DJ21,DJ22,DJ23,DJ24,DJ25,DJ26,DJ27,DJ28,DJ30,DJ31)</f>
        <v>0</v>
      </c>
      <c r="DK35" s="16">
        <f t="shared" ref="DK35" si="110">SUM(DK18,DK19,DK20,DK21,DK22,DK23,DK24,DK25,DK26,DK27,DK28,DK30,DK31,DK32)</f>
        <v>3825711422.4699993</v>
      </c>
      <c r="DL35" s="16">
        <f t="shared" ref="DL35:DO35" si="111">SUM(DL18,DL19,DL20,DL21,DL22,DL23,DL24,DL25,DL26,DL27,DL28,DL30,DL31,DL32)</f>
        <v>3706915135.6600003</v>
      </c>
      <c r="DM35" s="16">
        <f t="shared" si="111"/>
        <v>3361540541.0216665</v>
      </c>
      <c r="DN35" s="16">
        <f>SUM(DN18,DN19,DN20,DN21,DN22,DN23,DN24,DN25,DN26,DN27,DN28,DN30,DN31,DN32)</f>
        <v>3435815419.6399999</v>
      </c>
      <c r="DO35" s="16">
        <f t="shared" si="111"/>
        <v>74274878.618333206</v>
      </c>
      <c r="DP35" s="23">
        <f t="shared" si="80"/>
        <v>2.2095487979972117</v>
      </c>
      <c r="DQ35" s="16">
        <f t="shared" ref="DQ35" si="112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>
      <c r="A36" s="16"/>
      <c r="B36" s="26" t="s">
        <v>2849</v>
      </c>
      <c r="C36" s="16">
        <f>C34-C35</f>
        <v>312513552.95000005</v>
      </c>
      <c r="D36" s="16">
        <f>D34-D35</f>
        <v>119708754.97000003</v>
      </c>
      <c r="E36" s="16">
        <f>E34-E35</f>
        <v>109733025.38916707</v>
      </c>
      <c r="F36" s="16">
        <f>F34-F35</f>
        <v>-27885244.420000553</v>
      </c>
      <c r="G36" s="16">
        <f>G34-G35</f>
        <v>-137556258.65916666</v>
      </c>
      <c r="H36" s="23">
        <f>G36/E36*100</f>
        <v>-125.35538701436944</v>
      </c>
      <c r="I36" s="16"/>
      <c r="J36" s="16">
        <f>J34-J35</f>
        <v>156284068.2700001</v>
      </c>
      <c r="K36" s="16">
        <f t="shared" ref="K36:N36" si="113">K34-K35</f>
        <v>20270000</v>
      </c>
      <c r="L36" s="16">
        <f t="shared" si="113"/>
        <v>18580833.333333492</v>
      </c>
      <c r="M36" s="16">
        <f>M34-M35</f>
        <v>38612566.5</v>
      </c>
      <c r="N36" s="16">
        <f t="shared" si="113"/>
        <v>20031733.166666664</v>
      </c>
      <c r="O36" s="23">
        <f>N36/L36*100</f>
        <v>107.80858321747226</v>
      </c>
      <c r="P36" s="16">
        <f t="shared" ref="P36:U36" si="114">P34-P35</f>
        <v>0</v>
      </c>
      <c r="Q36" s="16">
        <f t="shared" si="114"/>
        <v>45815759.670000017</v>
      </c>
      <c r="R36" s="16">
        <f t="shared" si="114"/>
        <v>19664327.639999971</v>
      </c>
      <c r="S36" s="16">
        <f t="shared" si="114"/>
        <v>18025633.669999972</v>
      </c>
      <c r="T36" s="16">
        <f t="shared" si="114"/>
        <v>-12956088.579999954</v>
      </c>
      <c r="U36" s="16">
        <f t="shared" si="114"/>
        <v>-30981722.25</v>
      </c>
      <c r="V36" s="23">
        <f>U36/S36*100</f>
        <v>-171.87591192182509</v>
      </c>
      <c r="W36" s="16">
        <f t="shared" ref="W36:AA36" si="115">W34-W35</f>
        <v>0</v>
      </c>
      <c r="X36" s="16">
        <f t="shared" si="115"/>
        <v>147439579.88000003</v>
      </c>
      <c r="Y36" s="16">
        <f t="shared" si="115"/>
        <v>197042.77000001073</v>
      </c>
      <c r="Z36" s="16">
        <f t="shared" si="115"/>
        <v>180622.53916665912</v>
      </c>
      <c r="AA36" s="16">
        <f t="shared" si="115"/>
        <v>-11086622.459999979</v>
      </c>
      <c r="AB36" s="16">
        <f>AB34-AB35</f>
        <v>-11267244.999166667</v>
      </c>
      <c r="AC36" s="23">
        <f t="shared" ref="AC36" si="116">AB36/Z36*100</f>
        <v>-6238.0060933427931</v>
      </c>
      <c r="AD36" s="16">
        <f t="shared" ref="AD36:AI36" si="117">AD34-AD35</f>
        <v>0</v>
      </c>
      <c r="AE36" s="16">
        <f t="shared" si="117"/>
        <v>37890805.039999977</v>
      </c>
      <c r="AF36" s="16">
        <f t="shared" si="117"/>
        <v>4041541.2999999821</v>
      </c>
      <c r="AG36" s="16">
        <f t="shared" si="117"/>
        <v>3704746.1916666776</v>
      </c>
      <c r="AH36" s="16">
        <f t="shared" si="117"/>
        <v>-16470020.790000007</v>
      </c>
      <c r="AI36" s="16">
        <f t="shared" si="117"/>
        <v>-20174766.981666666</v>
      </c>
      <c r="AJ36" s="23">
        <f>AI36/AG36*100</f>
        <v>-544.56542872078683</v>
      </c>
      <c r="AK36" s="16">
        <f t="shared" ref="AK36:AP36" si="118">AK34-AK35</f>
        <v>0</v>
      </c>
      <c r="AL36" s="16">
        <f t="shared" si="118"/>
        <v>15079581.140000001</v>
      </c>
      <c r="AM36" s="16">
        <f t="shared" si="118"/>
        <v>36400</v>
      </c>
      <c r="AN36" s="16">
        <f t="shared" si="118"/>
        <v>33366.666666656733</v>
      </c>
      <c r="AO36" s="16">
        <f>AO34-AO35</f>
        <v>-13699440.36999999</v>
      </c>
      <c r="AP36" s="16">
        <f t="shared" si="118"/>
        <v>-13730356.056666665</v>
      </c>
      <c r="AQ36" s="23">
        <f>AP36/AN36*100</f>
        <v>-41149.9182517605</v>
      </c>
      <c r="AR36" s="16">
        <f t="shared" ref="AR36:AW36" si="119">AR34-AR35</f>
        <v>0</v>
      </c>
      <c r="AS36" s="16">
        <f t="shared" si="119"/>
        <v>166754190.13</v>
      </c>
      <c r="AT36" s="16">
        <f t="shared" si="119"/>
        <v>11225003.670000017</v>
      </c>
      <c r="AU36" s="16">
        <f t="shared" si="119"/>
        <v>10289586.69749999</v>
      </c>
      <c r="AV36" s="16">
        <f t="shared" si="119"/>
        <v>-13698506.75000003</v>
      </c>
      <c r="AW36" s="16">
        <f t="shared" si="119"/>
        <v>-23988093.447500002</v>
      </c>
      <c r="AX36" s="23">
        <f>AW36/AU36*100</f>
        <v>-233.12980543065223</v>
      </c>
      <c r="AY36" s="16">
        <f t="shared" ref="AY36:BD36" si="120">AY34-AY35</f>
        <v>0</v>
      </c>
      <c r="AZ36" s="16">
        <f t="shared" si="120"/>
        <v>19665935.470000029</v>
      </c>
      <c r="BA36" s="16">
        <f t="shared" si="120"/>
        <v>4498506.9099999964</v>
      </c>
      <c r="BB36" s="16">
        <f t="shared" si="120"/>
        <v>4123631.3341666609</v>
      </c>
      <c r="BC36" s="16">
        <f t="shared" si="120"/>
        <v>-8603821.0300000012</v>
      </c>
      <c r="BD36" s="16">
        <f t="shared" si="120"/>
        <v>-12727452.36416667</v>
      </c>
      <c r="BE36" s="23">
        <f>BD36/BB36*100</f>
        <v>-308.64670802921677</v>
      </c>
      <c r="BF36" s="16">
        <f t="shared" ref="BF36:BK36" si="121">BF34-BF35</f>
        <v>0</v>
      </c>
      <c r="BG36" s="16">
        <f t="shared" si="121"/>
        <v>49095587.939999998</v>
      </c>
      <c r="BH36" s="16">
        <f t="shared" si="121"/>
        <v>5734796.7199999988</v>
      </c>
      <c r="BI36" s="16">
        <f t="shared" si="121"/>
        <v>5256896.9933333397</v>
      </c>
      <c r="BJ36" s="16">
        <f t="shared" si="121"/>
        <v>-16206955.650000006</v>
      </c>
      <c r="BK36" s="16">
        <f t="shared" si="121"/>
        <v>-21463852.643333331</v>
      </c>
      <c r="BL36" s="23">
        <f>BK36/BI36*100</f>
        <v>-408.29890086401218</v>
      </c>
      <c r="BM36" s="16">
        <f t="shared" ref="BM36:BR36" si="122">BM34-BM35</f>
        <v>0</v>
      </c>
      <c r="BN36" s="16">
        <f t="shared" si="122"/>
        <v>67889115.160000041</v>
      </c>
      <c r="BO36" s="16">
        <f t="shared" si="122"/>
        <v>4365512.7099999934</v>
      </c>
      <c r="BP36" s="16">
        <f t="shared" si="122"/>
        <v>4001719.9841666222</v>
      </c>
      <c r="BQ36" s="16">
        <f t="shared" si="122"/>
        <v>3422179.5399999917</v>
      </c>
      <c r="BR36" s="16">
        <f t="shared" si="122"/>
        <v>-579540.44416666776</v>
      </c>
      <c r="BS36" s="23">
        <f t="shared" ref="BS36" si="123">BR36/BP36*100</f>
        <v>-14.482283779467393</v>
      </c>
      <c r="BT36" s="16">
        <f t="shared" ref="BT36:BY36" si="124">BT34-BT35</f>
        <v>0</v>
      </c>
      <c r="BU36" s="16">
        <f t="shared" si="124"/>
        <v>56194098.330000013</v>
      </c>
      <c r="BV36" s="16">
        <f t="shared" si="124"/>
        <v>30580</v>
      </c>
      <c r="BW36" s="16">
        <f t="shared" si="124"/>
        <v>28031.666666671634</v>
      </c>
      <c r="BX36" s="16">
        <f t="shared" si="124"/>
        <v>-14130236.430000007</v>
      </c>
      <c r="BY36" s="16">
        <f t="shared" si="124"/>
        <v>-14158268.096666668</v>
      </c>
      <c r="BZ36" s="23">
        <f>BY36/BW36*100</f>
        <v>-50508.120922756971</v>
      </c>
      <c r="CA36" s="16">
        <f t="shared" ref="CA36:CF36" si="125">CA34-CA35</f>
        <v>0</v>
      </c>
      <c r="CB36" s="16">
        <f t="shared" si="125"/>
        <v>48285350.429999977</v>
      </c>
      <c r="CC36" s="16">
        <f t="shared" si="125"/>
        <v>6593250.9099999964</v>
      </c>
      <c r="CD36" s="16">
        <f t="shared" si="125"/>
        <v>6043813.3341666758</v>
      </c>
      <c r="CE36" s="16">
        <f t="shared" si="125"/>
        <v>-26907376.300000012</v>
      </c>
      <c r="CF36" s="16">
        <f t="shared" si="125"/>
        <v>-32951189.634166665</v>
      </c>
      <c r="CG36" s="23">
        <f t="shared" ref="CG36" si="126">CF36/CD36*100</f>
        <v>-545.20528368882844</v>
      </c>
      <c r="CH36" s="16">
        <f t="shared" ref="CH36:CM36" si="127">CH34-CH35</f>
        <v>0</v>
      </c>
      <c r="CI36" s="16">
        <f t="shared" si="127"/>
        <v>14331358.499999985</v>
      </c>
      <c r="CJ36" s="16">
        <f t="shared" si="127"/>
        <v>100300</v>
      </c>
      <c r="CK36" s="16">
        <f t="shared" si="127"/>
        <v>91941.666666679084</v>
      </c>
      <c r="CL36" s="16">
        <f t="shared" si="127"/>
        <v>-8508663.4899999946</v>
      </c>
      <c r="CM36" s="16">
        <f t="shared" si="127"/>
        <v>-8600605.1566666681</v>
      </c>
      <c r="CN36" s="23">
        <f>CM36/CK36*100</f>
        <v>-9354.4151074037964</v>
      </c>
      <c r="CO36" s="16">
        <f t="shared" ref="CO36:CT36" si="128">CO34-CO35</f>
        <v>0</v>
      </c>
      <c r="CP36" s="16">
        <f t="shared" si="128"/>
        <v>28563690.129999965</v>
      </c>
      <c r="CQ36" s="16">
        <f t="shared" si="128"/>
        <v>128847.1400000006</v>
      </c>
      <c r="CR36" s="16">
        <f t="shared" si="128"/>
        <v>118109.87833335996</v>
      </c>
      <c r="CS36" s="16">
        <f t="shared" si="128"/>
        <v>-20559670.089999974</v>
      </c>
      <c r="CT36" s="16">
        <f t="shared" si="128"/>
        <v>-20677779.968333326</v>
      </c>
      <c r="CU36" s="23">
        <f t="shared" ref="CU36" si="129">CT36/CR36*100</f>
        <v>-17507.240088734321</v>
      </c>
      <c r="CV36" s="16">
        <f t="shared" ref="CV36:DA36" si="130">CV34-CV35</f>
        <v>0</v>
      </c>
      <c r="CW36" s="16">
        <f t="shared" si="130"/>
        <v>35972341.730000004</v>
      </c>
      <c r="CX36" s="16">
        <f t="shared" si="130"/>
        <v>50000</v>
      </c>
      <c r="CY36" s="16">
        <f t="shared" si="130"/>
        <v>45833.333333343267</v>
      </c>
      <c r="CZ36" s="16">
        <f t="shared" si="130"/>
        <v>-13886713.829999998</v>
      </c>
      <c r="DA36" s="16">
        <f t="shared" si="130"/>
        <v>-13915489.123333335</v>
      </c>
      <c r="DB36" s="23">
        <f>DA36/CY36*100</f>
        <v>-30361.067178175239</v>
      </c>
      <c r="DC36" s="16">
        <f t="shared" ref="DC36:DH36" si="131">DC34-DC35</f>
        <v>0</v>
      </c>
      <c r="DD36" s="16">
        <f t="shared" si="131"/>
        <v>8646325.3600000069</v>
      </c>
      <c r="DE36" s="16">
        <f t="shared" si="131"/>
        <v>97579.079999998212</v>
      </c>
      <c r="DF36" s="16">
        <f t="shared" si="131"/>
        <v>89447.490000002086</v>
      </c>
      <c r="DG36" s="16">
        <f t="shared" si="131"/>
        <v>-8206807.5999999866</v>
      </c>
      <c r="DH36" s="16">
        <f t="shared" si="131"/>
        <v>-8296255.0899999999</v>
      </c>
      <c r="DI36" s="23">
        <f t="shared" si="77"/>
        <v>-9275.0004388047182</v>
      </c>
      <c r="DJ36" s="16">
        <f t="shared" ref="DJ36:DM36" si="132">DJ34-DJ35</f>
        <v>0</v>
      </c>
      <c r="DK36" s="16">
        <f t="shared" si="132"/>
        <v>1209529300.2600002</v>
      </c>
      <c r="DL36" s="16">
        <f>DL34-DL35</f>
        <v>156652443.81999922</v>
      </c>
      <c r="DM36" s="16">
        <f t="shared" si="132"/>
        <v>180063073.50166655</v>
      </c>
      <c r="DN36" s="16">
        <f>DN34-DN35</f>
        <v>-173530383.36999989</v>
      </c>
      <c r="DO36" s="16">
        <f>DO34-DO35</f>
        <v>-353593456.87166679</v>
      </c>
      <c r="DP36" s="23">
        <f>DO36/DM36*100</f>
        <v>-196.3719989864519</v>
      </c>
      <c r="DQ36" s="16">
        <f t="shared" ref="DQ36" si="133">DQ34-DQ35</f>
        <v>0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85" t="str">
        <f>IF((F36&gt;0),"ผลเกินดุล","ผลขาดดุล")</f>
        <v>ผลขาดดุล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85" t="str">
        <f>IF((T36&gt;0),"ผลเกินดุล","ผลขาดดุล")</f>
        <v>ผลขาดดุล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85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5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5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85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85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5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85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85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85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5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5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85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5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4">DK35-DK36</f>
        <v>2616182122.2099991</v>
      </c>
      <c r="DL37" s="28" t="str">
        <f>IF((DL36&gt;0),"เกินดุล","ขาดดุล")</f>
        <v>เกินดุล</v>
      </c>
      <c r="DM37" s="16"/>
      <c r="DN37" s="85" t="str">
        <f>IF((DN36&gt;0),"ผลเกินดุล","ผลขาดดุล")</f>
        <v>ผลขาดดุล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>
      <c r="A38" s="14" t="s">
        <v>2852</v>
      </c>
      <c r="B38" s="29" t="s">
        <v>2905</v>
      </c>
      <c r="C38" s="120">
        <v>587089802.00999999</v>
      </c>
      <c r="D38" s="120">
        <v>587089802.00999999</v>
      </c>
      <c r="E38" s="120">
        <v>538165651.84249997</v>
      </c>
      <c r="F38" s="120">
        <v>357154712.89000016</v>
      </c>
      <c r="G38" s="120">
        <v>-181010938.95249999</v>
      </c>
      <c r="H38" s="120">
        <v>-33.634799681618254</v>
      </c>
      <c r="I38" s="118" t="s">
        <v>2890</v>
      </c>
      <c r="J38" s="120">
        <v>190107634.21000001</v>
      </c>
      <c r="K38" s="120">
        <v>190107634.21000001</v>
      </c>
      <c r="L38" s="120">
        <v>174265331.35916665</v>
      </c>
      <c r="M38" s="120">
        <v>142647959.67999995</v>
      </c>
      <c r="N38" s="120">
        <v>-31617371.679166667</v>
      </c>
      <c r="O38" s="120">
        <v>-18.143236771519522</v>
      </c>
      <c r="P38" s="118" t="s">
        <v>2890</v>
      </c>
      <c r="Q38" s="120">
        <v>100646160.61</v>
      </c>
      <c r="R38" s="120">
        <v>100646160.61</v>
      </c>
      <c r="S38" s="120">
        <v>92258980.55916667</v>
      </c>
      <c r="T38" s="120">
        <v>62824737.990000017</v>
      </c>
      <c r="U38" s="120">
        <v>-29434242.569166664</v>
      </c>
      <c r="V38" s="120">
        <v>-31.903932160067793</v>
      </c>
      <c r="W38" s="118" t="s">
        <v>2890</v>
      </c>
      <c r="X38" s="120">
        <v>219764890.5</v>
      </c>
      <c r="Y38" s="120">
        <v>219764890.5</v>
      </c>
      <c r="Z38" s="120">
        <v>201451149.625</v>
      </c>
      <c r="AA38" s="120">
        <v>143214074.93999997</v>
      </c>
      <c r="AB38" s="120">
        <v>-58237074.685000002</v>
      </c>
      <c r="AC38" s="120">
        <v>-28.908782498093426</v>
      </c>
      <c r="AD38" s="118" t="s">
        <v>2890</v>
      </c>
      <c r="AE38" s="120">
        <v>94788007.090000004</v>
      </c>
      <c r="AF38" s="120">
        <v>94788007.090000004</v>
      </c>
      <c r="AG38" s="120">
        <v>86889006.499166667</v>
      </c>
      <c r="AH38" s="120">
        <v>36574536.169999994</v>
      </c>
      <c r="AI38" s="120">
        <v>-50314470.329166666</v>
      </c>
      <c r="AJ38" s="120">
        <v>-57.906601026275077</v>
      </c>
      <c r="AK38" s="118" t="s">
        <v>2890</v>
      </c>
      <c r="AL38" s="120">
        <v>32464523.41</v>
      </c>
      <c r="AM38" s="120">
        <v>32464523.41</v>
      </c>
      <c r="AN38" s="120">
        <v>29759146.459166665</v>
      </c>
      <c r="AO38" s="120">
        <v>8185255.3699999992</v>
      </c>
      <c r="AP38" s="120">
        <v>-21573891.089166667</v>
      </c>
      <c r="AQ38" s="120">
        <v>-72.494992821009802</v>
      </c>
      <c r="AR38" s="118" t="s">
        <v>2890</v>
      </c>
      <c r="AS38" s="120">
        <v>303044777.39999998</v>
      </c>
      <c r="AT38" s="120">
        <v>303044777.39999998</v>
      </c>
      <c r="AU38" s="120">
        <v>277791045.94999999</v>
      </c>
      <c r="AV38" s="120">
        <v>229195585.45000002</v>
      </c>
      <c r="AW38" s="120">
        <v>-48595460.5</v>
      </c>
      <c r="AX38" s="120">
        <v>-17.493530194182991</v>
      </c>
      <c r="AY38" s="118" t="s">
        <v>2890</v>
      </c>
      <c r="AZ38" s="120">
        <v>39425512.25</v>
      </c>
      <c r="BA38" s="120">
        <v>39425512.25</v>
      </c>
      <c r="BB38" s="120">
        <v>36140052.895833336</v>
      </c>
      <c r="BC38" s="120">
        <v>34614892.710000008</v>
      </c>
      <c r="BD38" s="120">
        <v>-1525160.1858333333</v>
      </c>
      <c r="BE38" s="120">
        <v>-4.2201382223465771</v>
      </c>
      <c r="BF38" s="118" t="s">
        <v>2890</v>
      </c>
      <c r="BG38" s="120">
        <v>117833257.36</v>
      </c>
      <c r="BH38" s="120">
        <v>117833257.36</v>
      </c>
      <c r="BI38" s="120">
        <v>108013819.24666667</v>
      </c>
      <c r="BJ38" s="120">
        <v>68581875.640000001</v>
      </c>
      <c r="BK38" s="120">
        <v>-39431943.606666669</v>
      </c>
      <c r="BL38" s="120">
        <v>-36.506387684169908</v>
      </c>
      <c r="BM38" s="118" t="s">
        <v>2890</v>
      </c>
      <c r="BN38" s="120">
        <v>105335242.94</v>
      </c>
      <c r="BO38" s="120">
        <v>105335242.94</v>
      </c>
      <c r="BP38" s="120">
        <v>96557306.028333336</v>
      </c>
      <c r="BQ38" s="120">
        <v>60862034.549999997</v>
      </c>
      <c r="BR38" s="120">
        <v>-35695271.478333332</v>
      </c>
      <c r="BS38" s="120">
        <v>-36.967965394414669</v>
      </c>
      <c r="BT38" s="118" t="s">
        <v>2890</v>
      </c>
      <c r="BU38" s="120">
        <v>103256602.40000001</v>
      </c>
      <c r="BV38" s="120">
        <v>103256602.40000001</v>
      </c>
      <c r="BW38" s="120">
        <v>94651885.533333331</v>
      </c>
      <c r="BX38" s="120">
        <v>57593530.040000014</v>
      </c>
      <c r="BY38" s="120">
        <v>-37058355.493333332</v>
      </c>
      <c r="BZ38" s="120">
        <v>-39.152263353784519</v>
      </c>
      <c r="CA38" s="118" t="s">
        <v>2890</v>
      </c>
      <c r="CB38" s="120">
        <v>242621789.58000001</v>
      </c>
      <c r="CC38" s="120">
        <v>242621789.58000001</v>
      </c>
      <c r="CD38" s="120">
        <v>222403307.11500001</v>
      </c>
      <c r="CE38" s="120">
        <v>121454732.21999998</v>
      </c>
      <c r="CF38" s="120">
        <v>-100948574.895</v>
      </c>
      <c r="CG38" s="120">
        <v>-45.389871312840526</v>
      </c>
      <c r="CH38" s="118" t="s">
        <v>2890</v>
      </c>
      <c r="CI38" s="120">
        <v>31856902.300000001</v>
      </c>
      <c r="CJ38" s="120">
        <v>31856902.300000001</v>
      </c>
      <c r="CK38" s="120">
        <v>29202160.441666666</v>
      </c>
      <c r="CL38" s="120">
        <v>14845583.190000003</v>
      </c>
      <c r="CM38" s="120">
        <v>-14356577.251666665</v>
      </c>
      <c r="CN38" s="120">
        <v>-49.162723012719965</v>
      </c>
      <c r="CO38" s="118" t="s">
        <v>2890</v>
      </c>
      <c r="CP38" s="120">
        <v>242373644.78</v>
      </c>
      <c r="CQ38" s="120">
        <v>242373644.78</v>
      </c>
      <c r="CR38" s="120">
        <v>222175841.04833335</v>
      </c>
      <c r="CS38" s="120">
        <v>197253293.13000008</v>
      </c>
      <c r="CT38" s="120">
        <v>-24922547.918333337</v>
      </c>
      <c r="CU38" s="120">
        <v>-11.217487824390208</v>
      </c>
      <c r="CV38" s="118" t="s">
        <v>2890</v>
      </c>
      <c r="CW38" s="120">
        <v>54420223.039999999</v>
      </c>
      <c r="CX38" s="120">
        <v>54420223.039999999</v>
      </c>
      <c r="CY38" s="120">
        <v>49885204.453333333</v>
      </c>
      <c r="CZ38" s="120">
        <v>3490553.1300000036</v>
      </c>
      <c r="DA38" s="120">
        <v>-46394651.32333333</v>
      </c>
      <c r="DB38" s="120">
        <v>-93.00282885827329</v>
      </c>
      <c r="DC38" s="118" t="s">
        <v>2890</v>
      </c>
      <c r="DD38" s="120">
        <v>23449632.010000002</v>
      </c>
      <c r="DE38" s="120">
        <v>23449632.010000002</v>
      </c>
      <c r="DF38" s="120">
        <v>21495496.009166669</v>
      </c>
      <c r="DG38" s="120">
        <v>2681514.3099999977</v>
      </c>
      <c r="DH38" s="120">
        <v>-18813981.699166667</v>
      </c>
      <c r="DI38" s="120">
        <v>-87.525227104057137</v>
      </c>
      <c r="DJ38" s="118" t="s">
        <v>2890</v>
      </c>
      <c r="DK38" s="14">
        <f t="shared" ref="DK38" si="135">DK36-DK37</f>
        <v>-1406652821.9499989</v>
      </c>
      <c r="DL38" s="14">
        <f>D38+K38+R38+Y38+AF38+AM38+AT38+BA38+BH38+BO38+BV38+CC38+CJ38+CQ38+CX38+DE38</f>
        <v>2488478601.8900003</v>
      </c>
      <c r="DM38" s="14">
        <f t="shared" ref="DM38:DP40" si="136">E38+L38+S38+Z38+AG38+AN38+AU38+BB38+BI38+BP38+BW38+CD38+CK38+CR38+CY38+DF38</f>
        <v>2281105385.0658336</v>
      </c>
      <c r="DN38" s="14">
        <f t="shared" si="136"/>
        <v>1541174871.4100003</v>
      </c>
      <c r="DO38" s="14">
        <f t="shared" si="136"/>
        <v>-739930513.65583336</v>
      </c>
      <c r="DP38" s="14">
        <f t="shared" si="136"/>
        <v>-663.63076791976368</v>
      </c>
      <c r="DQ38" s="14" t="str">
        <f>IF((DO38&gt;0),"OK","Not OK")</f>
        <v>Not OK</v>
      </c>
    </row>
    <row r="39" spans="1:197" s="24" customFormat="1" ht="15.75" customHeight="1">
      <c r="A39" s="14" t="s">
        <v>2853</v>
      </c>
      <c r="B39" s="29" t="s">
        <v>2906</v>
      </c>
      <c r="C39" s="120">
        <v>253732717.80000001</v>
      </c>
      <c r="D39" s="120">
        <v>253732717.80000001</v>
      </c>
      <c r="E39" s="120">
        <v>232588324.65000001</v>
      </c>
      <c r="F39" s="120">
        <v>261871611.08000001</v>
      </c>
      <c r="G39" s="120">
        <v>29283286.43</v>
      </c>
      <c r="H39" s="120">
        <v>12.590179010088157</v>
      </c>
      <c r="I39" s="118" t="s">
        <v>2891</v>
      </c>
      <c r="J39" s="120">
        <v>186386185.33000001</v>
      </c>
      <c r="K39" s="120">
        <v>186386185.33000001</v>
      </c>
      <c r="L39" s="120">
        <v>170854003.21916667</v>
      </c>
      <c r="M39" s="120">
        <v>155725190.89999998</v>
      </c>
      <c r="N39" s="120">
        <v>-15128812.319166666</v>
      </c>
      <c r="O39" s="120">
        <v>-8.854818754091383</v>
      </c>
      <c r="P39" s="118" t="s">
        <v>2890</v>
      </c>
      <c r="Q39" s="120">
        <v>88745241.409999996</v>
      </c>
      <c r="R39" s="120">
        <v>88745241.409999996</v>
      </c>
      <c r="S39" s="120">
        <v>81349804.625833333</v>
      </c>
      <c r="T39" s="120">
        <v>67294411.790000007</v>
      </c>
      <c r="U39" s="120">
        <v>-14055392.835833333</v>
      </c>
      <c r="V39" s="120">
        <v>-17.277721686586474</v>
      </c>
      <c r="W39" s="118" t="s">
        <v>2890</v>
      </c>
      <c r="X39" s="120">
        <v>153819377.44</v>
      </c>
      <c r="Y39" s="120">
        <v>153819377.44</v>
      </c>
      <c r="Z39" s="120">
        <v>141001095.98666665</v>
      </c>
      <c r="AA39" s="120">
        <v>145476824.32999998</v>
      </c>
      <c r="AB39" s="120">
        <v>4475728.3433333328</v>
      </c>
      <c r="AC39" s="120">
        <v>3.174250747495301</v>
      </c>
      <c r="AD39" s="118" t="s">
        <v>2891</v>
      </c>
      <c r="AE39" s="120">
        <v>60669214.600000001</v>
      </c>
      <c r="AF39" s="120">
        <v>60669214.600000001</v>
      </c>
      <c r="AG39" s="120">
        <v>55613446.716666669</v>
      </c>
      <c r="AH39" s="120">
        <v>37374036.019999996</v>
      </c>
      <c r="AI39" s="120">
        <v>-18239410.696666669</v>
      </c>
      <c r="AJ39" s="120">
        <v>-32.796763684852749</v>
      </c>
      <c r="AK39" s="118" t="s">
        <v>2890</v>
      </c>
      <c r="AL39" s="120">
        <v>33626002.060000002</v>
      </c>
      <c r="AM39" s="120">
        <v>33626002.060000002</v>
      </c>
      <c r="AN39" s="120">
        <v>30823835.221666668</v>
      </c>
      <c r="AO39" s="120">
        <v>14660370.789999999</v>
      </c>
      <c r="AP39" s="120">
        <v>-16163464.431666667</v>
      </c>
      <c r="AQ39" s="120">
        <v>-52.438200228584975</v>
      </c>
      <c r="AR39" s="118" t="s">
        <v>2890</v>
      </c>
      <c r="AS39" s="120">
        <v>283671076.36000001</v>
      </c>
      <c r="AT39" s="120">
        <v>283671076.36000001</v>
      </c>
      <c r="AU39" s="120">
        <v>260031819.99666667</v>
      </c>
      <c r="AV39" s="120">
        <v>251639099.64999998</v>
      </c>
      <c r="AW39" s="120">
        <v>-8392720.3466666676</v>
      </c>
      <c r="AX39" s="120">
        <v>-3.2275743586974288</v>
      </c>
      <c r="AY39" s="118" t="s">
        <v>2890</v>
      </c>
      <c r="AZ39" s="120">
        <v>46866494.119999997</v>
      </c>
      <c r="BA39" s="120">
        <v>46866494.119999997</v>
      </c>
      <c r="BB39" s="120">
        <v>42960952.943333335</v>
      </c>
      <c r="BC39" s="120">
        <v>29532302.77</v>
      </c>
      <c r="BD39" s="120">
        <v>-13428650.173333334</v>
      </c>
      <c r="BE39" s="120">
        <v>-31.257803315131504</v>
      </c>
      <c r="BF39" s="118" t="s">
        <v>2890</v>
      </c>
      <c r="BG39" s="120">
        <v>84645394.680000007</v>
      </c>
      <c r="BH39" s="120">
        <v>84645394.680000007</v>
      </c>
      <c r="BI39" s="120">
        <v>77591611.790000007</v>
      </c>
      <c r="BJ39" s="120">
        <v>69006610.469999984</v>
      </c>
      <c r="BK39" s="120">
        <v>-8585001.3200000003</v>
      </c>
      <c r="BL39" s="120">
        <v>-11.064342036398365</v>
      </c>
      <c r="BM39" s="118" t="s">
        <v>2890</v>
      </c>
      <c r="BN39" s="120">
        <v>78332249.239999995</v>
      </c>
      <c r="BO39" s="120">
        <v>78332249.239999995</v>
      </c>
      <c r="BP39" s="120">
        <v>71804561.803333342</v>
      </c>
      <c r="BQ39" s="120">
        <v>57558257.469999991</v>
      </c>
      <c r="BR39" s="120">
        <v>-14246304.333333334</v>
      </c>
      <c r="BS39" s="120">
        <v>-19.840388932882519</v>
      </c>
      <c r="BT39" s="118" t="s">
        <v>2890</v>
      </c>
      <c r="BU39" s="120">
        <v>80195848.519999996</v>
      </c>
      <c r="BV39" s="120">
        <v>80195848.519999996</v>
      </c>
      <c r="BW39" s="120">
        <v>73512861.143333331</v>
      </c>
      <c r="BX39" s="120">
        <v>55821460.230000004</v>
      </c>
      <c r="BY39" s="120">
        <v>-17691400.913333334</v>
      </c>
      <c r="BZ39" s="120">
        <v>-24.065722158248107</v>
      </c>
      <c r="CA39" s="118" t="s">
        <v>2890</v>
      </c>
      <c r="CB39" s="120">
        <v>218101137.25</v>
      </c>
      <c r="CC39" s="120">
        <v>218101137.25</v>
      </c>
      <c r="CD39" s="120">
        <v>199926042.47916669</v>
      </c>
      <c r="CE39" s="120">
        <v>121156872.50999999</v>
      </c>
      <c r="CF39" s="120">
        <v>-78769169.969166666</v>
      </c>
      <c r="CG39" s="120">
        <v>-39.399154303459405</v>
      </c>
      <c r="CH39" s="118" t="s">
        <v>2890</v>
      </c>
      <c r="CI39" s="120">
        <v>31182540.460000001</v>
      </c>
      <c r="CJ39" s="120">
        <v>31182540.460000001</v>
      </c>
      <c r="CK39" s="120">
        <v>28583995.421666667</v>
      </c>
      <c r="CL39" s="120">
        <v>21291968.609999996</v>
      </c>
      <c r="CM39" s="120">
        <v>-7292026.8116666665</v>
      </c>
      <c r="CN39" s="120">
        <v>-25.510873144554559</v>
      </c>
      <c r="CO39" s="118" t="s">
        <v>2890</v>
      </c>
      <c r="CP39" s="120">
        <v>213149942.36000001</v>
      </c>
      <c r="CQ39" s="120">
        <v>213149942.36000001</v>
      </c>
      <c r="CR39" s="120">
        <v>195387447.16333333</v>
      </c>
      <c r="CS39" s="120">
        <v>197988209.40000001</v>
      </c>
      <c r="CT39" s="120">
        <v>2600762.2366666668</v>
      </c>
      <c r="CU39" s="120">
        <v>1.3310794907374834</v>
      </c>
      <c r="CV39" s="118" t="s">
        <v>2891</v>
      </c>
      <c r="CW39" s="120">
        <v>21174052.489999998</v>
      </c>
      <c r="CX39" s="120">
        <v>21174052.489999998</v>
      </c>
      <c r="CY39" s="120">
        <v>19409548.115833331</v>
      </c>
      <c r="CZ39" s="120">
        <v>4157199.91</v>
      </c>
      <c r="DA39" s="120">
        <v>-15252348.205833333</v>
      </c>
      <c r="DB39" s="120">
        <v>-78.581675960767143</v>
      </c>
      <c r="DC39" s="118" t="s">
        <v>2890</v>
      </c>
      <c r="DD39" s="120">
        <v>14536273.85</v>
      </c>
      <c r="DE39" s="120">
        <v>14536273.85</v>
      </c>
      <c r="DF39" s="120">
        <v>13324917.695833335</v>
      </c>
      <c r="DG39" s="120">
        <v>3712998.83</v>
      </c>
      <c r="DH39" s="120">
        <v>-9611918.8658333328</v>
      </c>
      <c r="DI39" s="120">
        <v>-72.134921094776857</v>
      </c>
      <c r="DJ39" s="118" t="s">
        <v>2890</v>
      </c>
      <c r="DK39" s="14">
        <f t="shared" ref="DK39" si="137">DK37-DK38</f>
        <v>4022834944.1599979</v>
      </c>
      <c r="DL39" s="14">
        <f t="shared" ref="DL39:DL40" si="138">D39+K39+R39+Y39+AF39+AM39+AT39+BA39+BH39+BO39+BV39+CC39+CJ39+CQ39+CX39+DE39</f>
        <v>1848833747.97</v>
      </c>
      <c r="DM39" s="14">
        <f t="shared" si="136"/>
        <v>1694764268.9725003</v>
      </c>
      <c r="DN39" s="14">
        <f t="shared" si="136"/>
        <v>1494267424.76</v>
      </c>
      <c r="DO39" s="14">
        <f t="shared" si="136"/>
        <v>-200496844.21250001</v>
      </c>
      <c r="DP39" s="14">
        <f t="shared" si="136"/>
        <v>-399.35445041071051</v>
      </c>
      <c r="DQ39" s="14" t="str">
        <f t="shared" ref="DQ39:DQ40" si="139">IF((DO39&gt;0),"OK","Not OK")</f>
        <v>Not OK</v>
      </c>
    </row>
    <row r="40" spans="1:197" s="24" customFormat="1" ht="15.75" customHeight="1">
      <c r="A40" s="14" t="s">
        <v>2854</v>
      </c>
      <c r="B40" s="29" t="s">
        <v>2907</v>
      </c>
      <c r="C40" s="120">
        <v>273243321.94</v>
      </c>
      <c r="D40" s="120">
        <v>-273243321.94</v>
      </c>
      <c r="E40" s="120">
        <v>-250473045.11166668</v>
      </c>
      <c r="F40" s="120">
        <v>-270553134.39000005</v>
      </c>
      <c r="G40" s="120">
        <v>-20080089.278333336</v>
      </c>
      <c r="H40" s="120">
        <v>8.0168663535755584</v>
      </c>
      <c r="I40" s="118" t="s">
        <v>2891</v>
      </c>
      <c r="J40" s="120">
        <v>179671215.44999999</v>
      </c>
      <c r="K40" s="120">
        <v>-179671215.44999999</v>
      </c>
      <c r="L40" s="120">
        <v>-164698614.16249999</v>
      </c>
      <c r="M40" s="120">
        <v>-114847011.69000003</v>
      </c>
      <c r="N40" s="120">
        <v>49851602.472499996</v>
      </c>
      <c r="O40" s="120">
        <v>-30.268380050431926</v>
      </c>
      <c r="P40" s="118" t="s">
        <v>2891</v>
      </c>
      <c r="Q40" s="120">
        <v>44237424.479999997</v>
      </c>
      <c r="R40" s="120">
        <v>-44237424.479999997</v>
      </c>
      <c r="S40" s="120">
        <v>-40550972.439999998</v>
      </c>
      <c r="T40" s="120">
        <v>-19336521.93</v>
      </c>
      <c r="U40" s="120">
        <v>21214450.510000002</v>
      </c>
      <c r="V40" s="120">
        <v>-52.315516086301777</v>
      </c>
      <c r="W40" s="118" t="s">
        <v>2891</v>
      </c>
      <c r="X40" s="120">
        <v>18280403.379999999</v>
      </c>
      <c r="Y40" s="120">
        <v>-18280403.379999999</v>
      </c>
      <c r="Z40" s="120">
        <v>-16757036.431666667</v>
      </c>
      <c r="AA40" s="120">
        <v>-10009565.899999999</v>
      </c>
      <c r="AB40" s="120">
        <v>6747470.5316666672</v>
      </c>
      <c r="AC40" s="120">
        <v>-40.266490791388449</v>
      </c>
      <c r="AD40" s="118" t="s">
        <v>2891</v>
      </c>
      <c r="AE40" s="120">
        <v>22312029.260000002</v>
      </c>
      <c r="AF40" s="120">
        <v>-22312029.260000002</v>
      </c>
      <c r="AG40" s="120">
        <v>-20452693.488333333</v>
      </c>
      <c r="AH40" s="120">
        <v>-13087413.899999999</v>
      </c>
      <c r="AI40" s="120">
        <v>7365279.5883333338</v>
      </c>
      <c r="AJ40" s="120">
        <v>-36.011294026063858</v>
      </c>
      <c r="AK40" s="118" t="s">
        <v>2891</v>
      </c>
      <c r="AL40" s="120">
        <v>24538720.120000001</v>
      </c>
      <c r="AM40" s="120">
        <v>-24538720.120000001</v>
      </c>
      <c r="AN40" s="120">
        <v>-22493826.776666664</v>
      </c>
      <c r="AO40" s="120">
        <v>-14130529.790000001</v>
      </c>
      <c r="AP40" s="120">
        <v>8363296.9866666663</v>
      </c>
      <c r="AQ40" s="120">
        <v>-37.180409850679986</v>
      </c>
      <c r="AR40" s="118" t="s">
        <v>2891</v>
      </c>
      <c r="AS40" s="120">
        <v>42805963.960000001</v>
      </c>
      <c r="AT40" s="120">
        <v>-42805963.960000001</v>
      </c>
      <c r="AU40" s="120">
        <v>-39238800.296666667</v>
      </c>
      <c r="AV40" s="120">
        <v>-69323012.899999991</v>
      </c>
      <c r="AW40" s="120">
        <v>-30084212.603333335</v>
      </c>
      <c r="AX40" s="120">
        <v>76.669552524237048</v>
      </c>
      <c r="AY40" s="118" t="s">
        <v>2891</v>
      </c>
      <c r="AZ40" s="120">
        <v>35122563</v>
      </c>
      <c r="BA40" s="120">
        <v>-35122563</v>
      </c>
      <c r="BB40" s="120">
        <v>-32195682.75</v>
      </c>
      <c r="BC40" s="120">
        <v>-11086457.180000002</v>
      </c>
      <c r="BD40" s="120">
        <v>21109225.57</v>
      </c>
      <c r="BE40" s="120">
        <v>-65.565391900254085</v>
      </c>
      <c r="BF40" s="118" t="s">
        <v>2891</v>
      </c>
      <c r="BG40" s="120">
        <v>22168443.640000001</v>
      </c>
      <c r="BH40" s="120">
        <v>-22168443.640000001</v>
      </c>
      <c r="BI40" s="120">
        <v>-20321073.336666666</v>
      </c>
      <c r="BJ40" s="120">
        <v>-8234669.4299999988</v>
      </c>
      <c r="BK40" s="120">
        <v>12086403.906666666</v>
      </c>
      <c r="BL40" s="120">
        <v>-59.477192500744351</v>
      </c>
      <c r="BM40" s="118" t="s">
        <v>2891</v>
      </c>
      <c r="BN40" s="120">
        <v>24583455.57</v>
      </c>
      <c r="BO40" s="120">
        <v>-24583455.57</v>
      </c>
      <c r="BP40" s="120">
        <v>-22534834.272500001</v>
      </c>
      <c r="BQ40" s="120">
        <v>-11931329.970000001</v>
      </c>
      <c r="BR40" s="120">
        <v>10603504.3025</v>
      </c>
      <c r="BS40" s="120">
        <v>-47.053837513417193</v>
      </c>
      <c r="BT40" s="118" t="s">
        <v>2891</v>
      </c>
      <c r="BU40" s="120">
        <v>17691408.620000001</v>
      </c>
      <c r="BV40" s="120">
        <v>-17691408.620000001</v>
      </c>
      <c r="BW40" s="120">
        <v>-16217124.568333333</v>
      </c>
      <c r="BX40" s="120">
        <v>-11121367.629999995</v>
      </c>
      <c r="BY40" s="120">
        <v>5095756.9383333335</v>
      </c>
      <c r="BZ40" s="120">
        <v>-31.422074344077352</v>
      </c>
      <c r="CA40" s="118" t="s">
        <v>2891</v>
      </c>
      <c r="CB40" s="120">
        <v>32361474.539999999</v>
      </c>
      <c r="CC40" s="120">
        <v>-32361474.539999999</v>
      </c>
      <c r="CD40" s="120">
        <v>-29664684.995000001</v>
      </c>
      <c r="CE40" s="120">
        <v>-31189707.059999999</v>
      </c>
      <c r="CF40" s="120">
        <v>-1525022.0649999999</v>
      </c>
      <c r="CG40" s="120">
        <v>5.1408672138505542</v>
      </c>
      <c r="CH40" s="118" t="s">
        <v>2891</v>
      </c>
      <c r="CI40" s="120">
        <v>14476026.300000001</v>
      </c>
      <c r="CJ40" s="120">
        <v>-14476026.300000001</v>
      </c>
      <c r="CK40" s="120">
        <v>-13269690.775</v>
      </c>
      <c r="CL40" s="120">
        <v>-9901697.1899999995</v>
      </c>
      <c r="CM40" s="120">
        <v>3367993.585</v>
      </c>
      <c r="CN40" s="120">
        <v>-25.38110075138507</v>
      </c>
      <c r="CO40" s="118" t="s">
        <v>2891</v>
      </c>
      <c r="CP40" s="120">
        <v>25671767.100000001</v>
      </c>
      <c r="CQ40" s="120">
        <v>-25671767.100000001</v>
      </c>
      <c r="CR40" s="120">
        <v>-23532453.175000001</v>
      </c>
      <c r="CS40" s="120">
        <v>-16559673.979999999</v>
      </c>
      <c r="CT40" s="120">
        <v>6972779.1950000003</v>
      </c>
      <c r="CU40" s="120">
        <v>-29.630481544557455</v>
      </c>
      <c r="CV40" s="118" t="s">
        <v>2891</v>
      </c>
      <c r="CW40" s="120">
        <v>10797852.460000001</v>
      </c>
      <c r="CX40" s="120">
        <v>-10797852.460000001</v>
      </c>
      <c r="CY40" s="120">
        <v>-9898031.4216666669</v>
      </c>
      <c r="CZ40" s="120">
        <v>-7470994.9000000004</v>
      </c>
      <c r="DA40" s="120">
        <v>2427036.5216666665</v>
      </c>
      <c r="DB40" s="120">
        <v>-24.520396210845664</v>
      </c>
      <c r="DC40" s="118" t="s">
        <v>2891</v>
      </c>
      <c r="DD40" s="120">
        <v>9892275.7699999996</v>
      </c>
      <c r="DE40" s="120">
        <v>-9892275.7699999996</v>
      </c>
      <c r="DF40" s="120">
        <v>-9067919.4558333326</v>
      </c>
      <c r="DG40" s="120">
        <v>-6309951.7199999997</v>
      </c>
      <c r="DH40" s="120">
        <v>2757967.7358333333</v>
      </c>
      <c r="DI40" s="120">
        <v>-30.414559252168374</v>
      </c>
      <c r="DJ40" s="118" t="s">
        <v>2891</v>
      </c>
      <c r="DK40" s="14">
        <f t="shared" ref="DK40" si="140">DK38-DK39</f>
        <v>-5429487766.1099968</v>
      </c>
      <c r="DL40" s="14">
        <f t="shared" si="138"/>
        <v>-797854345.59000003</v>
      </c>
      <c r="DM40" s="14">
        <f t="shared" si="136"/>
        <v>-731366483.45749998</v>
      </c>
      <c r="DN40" s="14">
        <f t="shared" si="136"/>
        <v>-625093039.56000006</v>
      </c>
      <c r="DO40" s="14">
        <f t="shared" si="136"/>
        <v>106273443.89749998</v>
      </c>
      <c r="DP40" s="14">
        <f t="shared" si="136"/>
        <v>-419.67983873065248</v>
      </c>
      <c r="DQ40" s="14" t="str">
        <f t="shared" si="139"/>
        <v>OK</v>
      </c>
    </row>
    <row r="41" spans="1:197" ht="14.25">
      <c r="A41" s="32"/>
      <c r="B41" s="32" t="s">
        <v>2866</v>
      </c>
      <c r="C41" s="33">
        <f t="shared" ref="C41:AH41" si="141">+C39+C40</f>
        <v>526976039.74000001</v>
      </c>
      <c r="D41" s="33">
        <f t="shared" si="141"/>
        <v>-19510604.139999986</v>
      </c>
      <c r="E41" s="33">
        <f t="shared" si="141"/>
        <v>-17884720.461666673</v>
      </c>
      <c r="F41" s="33">
        <f>+F39+F40</f>
        <v>-8681523.3100000322</v>
      </c>
      <c r="G41" s="33">
        <f t="shared" si="141"/>
        <v>9203197.1516666636</v>
      </c>
      <c r="H41" s="33">
        <f t="shared" si="141"/>
        <v>20.607045363663715</v>
      </c>
      <c r="I41" s="33"/>
      <c r="J41" s="33">
        <f>+J39+J40</f>
        <v>366057400.77999997</v>
      </c>
      <c r="K41" s="33">
        <f t="shared" si="141"/>
        <v>6714969.880000025</v>
      </c>
      <c r="L41" s="33">
        <f t="shared" si="141"/>
        <v>6155389.0566666722</v>
      </c>
      <c r="M41" s="33">
        <f>+M39+M40</f>
        <v>40878179.209999949</v>
      </c>
      <c r="N41" s="33">
        <f t="shared" si="141"/>
        <v>34722790.153333329</v>
      </c>
      <c r="O41" s="33">
        <f t="shared" si="141"/>
        <v>-39.123198804523312</v>
      </c>
      <c r="P41" s="33"/>
      <c r="Q41" s="33">
        <f t="shared" si="141"/>
        <v>132982665.88999999</v>
      </c>
      <c r="R41" s="33">
        <f t="shared" si="141"/>
        <v>44507816.93</v>
      </c>
      <c r="S41" s="33">
        <f t="shared" si="141"/>
        <v>40798832.185833335</v>
      </c>
      <c r="T41" s="33">
        <f>+T39+T40</f>
        <v>47957889.860000007</v>
      </c>
      <c r="U41" s="33">
        <f t="shared" si="141"/>
        <v>7159057.6741666682</v>
      </c>
      <c r="V41" s="33">
        <f t="shared" si="141"/>
        <v>-69.593237772888244</v>
      </c>
      <c r="W41" s="33"/>
      <c r="X41" s="33">
        <f t="shared" si="141"/>
        <v>172099780.81999999</v>
      </c>
      <c r="Y41" s="33">
        <f t="shared" si="141"/>
        <v>135538974.06</v>
      </c>
      <c r="Z41" s="33">
        <f t="shared" si="141"/>
        <v>124244059.55499998</v>
      </c>
      <c r="AA41" s="33">
        <f>+AA39+AA40</f>
        <v>135467258.42999998</v>
      </c>
      <c r="AB41" s="33">
        <f t="shared" si="141"/>
        <v>11223198.875</v>
      </c>
      <c r="AC41" s="33">
        <f t="shared" si="141"/>
        <v>-37.092240043893149</v>
      </c>
      <c r="AD41" s="33"/>
      <c r="AE41" s="33">
        <f t="shared" si="141"/>
        <v>82981243.859999999</v>
      </c>
      <c r="AF41" s="33">
        <f t="shared" si="141"/>
        <v>38357185.340000004</v>
      </c>
      <c r="AG41" s="33">
        <f t="shared" si="141"/>
        <v>35160753.228333339</v>
      </c>
      <c r="AH41" s="33">
        <f t="shared" si="141"/>
        <v>24286622.119999997</v>
      </c>
      <c r="AI41" s="33">
        <f t="shared" ref="AI41:BL41" si="142">+AI39+AI40</f>
        <v>-10874131.108333334</v>
      </c>
      <c r="AJ41" s="33">
        <f t="shared" si="142"/>
        <v>-68.808057710916614</v>
      </c>
      <c r="AK41" s="33"/>
      <c r="AL41" s="33">
        <f t="shared" si="142"/>
        <v>58164722.180000007</v>
      </c>
      <c r="AM41" s="33">
        <f t="shared" si="142"/>
        <v>9087281.9400000013</v>
      </c>
      <c r="AN41" s="33">
        <f t="shared" si="142"/>
        <v>8330008.445000004</v>
      </c>
      <c r="AO41" s="33">
        <f t="shared" si="142"/>
        <v>529840.99999999814</v>
      </c>
      <c r="AP41" s="33">
        <f t="shared" si="142"/>
        <v>-7800167.4450000003</v>
      </c>
      <c r="AQ41" s="33">
        <f t="shared" si="142"/>
        <v>-89.618610079264954</v>
      </c>
      <c r="AR41" s="33"/>
      <c r="AS41" s="33">
        <f t="shared" si="142"/>
        <v>326477040.31999999</v>
      </c>
      <c r="AT41" s="33">
        <f t="shared" si="142"/>
        <v>240865112.40000001</v>
      </c>
      <c r="AU41" s="33">
        <f t="shared" si="142"/>
        <v>220793019.69999999</v>
      </c>
      <c r="AV41" s="33">
        <f>+AV39+AV40</f>
        <v>182316086.75</v>
      </c>
      <c r="AW41" s="33">
        <f t="shared" si="142"/>
        <v>-38476932.950000003</v>
      </c>
      <c r="AX41" s="33">
        <f t="shared" si="142"/>
        <v>73.441978165539624</v>
      </c>
      <c r="AY41" s="33"/>
      <c r="AZ41" s="33">
        <f t="shared" si="142"/>
        <v>81989057.120000005</v>
      </c>
      <c r="BA41" s="33">
        <f t="shared" si="142"/>
        <v>11743931.119999997</v>
      </c>
      <c r="BB41" s="33">
        <f t="shared" si="142"/>
        <v>10765270.193333335</v>
      </c>
      <c r="BC41" s="33">
        <f t="shared" si="142"/>
        <v>18445845.589999996</v>
      </c>
      <c r="BD41" s="33">
        <f t="shared" si="142"/>
        <v>7680575.3966666665</v>
      </c>
      <c r="BE41" s="33">
        <f t="shared" si="142"/>
        <v>-96.823195215385596</v>
      </c>
      <c r="BF41" s="33"/>
      <c r="BG41" s="33">
        <f t="shared" si="142"/>
        <v>106813838.32000001</v>
      </c>
      <c r="BH41" s="33">
        <f t="shared" si="142"/>
        <v>62476951.040000007</v>
      </c>
      <c r="BI41" s="33">
        <f t="shared" si="142"/>
        <v>57270538.453333341</v>
      </c>
      <c r="BJ41" s="33">
        <f t="shared" si="142"/>
        <v>60771941.039999984</v>
      </c>
      <c r="BK41" s="33">
        <f t="shared" si="142"/>
        <v>3501402.586666666</v>
      </c>
      <c r="BL41" s="33">
        <f t="shared" si="142"/>
        <v>-70.541534537142724</v>
      </c>
      <c r="BM41" s="33"/>
      <c r="BN41" s="33">
        <f>+BN39+BN40</f>
        <v>102915704.81</v>
      </c>
      <c r="BO41" s="33">
        <f t="shared" ref="BO41:CT41" si="143">+BO39+BO40</f>
        <v>53748793.669999994</v>
      </c>
      <c r="BP41" s="33">
        <f t="shared" si="143"/>
        <v>49269727.530833341</v>
      </c>
      <c r="BQ41" s="33">
        <f>+BQ39+BQ40</f>
        <v>45626927.499999993</v>
      </c>
      <c r="BR41" s="33">
        <f t="shared" si="143"/>
        <v>-3642800.0308333337</v>
      </c>
      <c r="BS41" s="33">
        <f t="shared" si="143"/>
        <v>-66.894226446299712</v>
      </c>
      <c r="BT41" s="33"/>
      <c r="BU41" s="33">
        <f t="shared" si="143"/>
        <v>97887257.140000001</v>
      </c>
      <c r="BV41" s="33">
        <f t="shared" si="143"/>
        <v>62504439.899999991</v>
      </c>
      <c r="BW41" s="33">
        <f t="shared" si="143"/>
        <v>57295736.574999996</v>
      </c>
      <c r="BX41" s="33">
        <f t="shared" si="143"/>
        <v>44700092.600000009</v>
      </c>
      <c r="BY41" s="33">
        <f t="shared" si="143"/>
        <v>-12595643.975000001</v>
      </c>
      <c r="BZ41" s="33">
        <f t="shared" si="143"/>
        <v>-55.487796502325459</v>
      </c>
      <c r="CA41" s="33"/>
      <c r="CB41" s="33">
        <f t="shared" si="143"/>
        <v>250462611.78999999</v>
      </c>
      <c r="CC41" s="33">
        <f t="shared" si="143"/>
        <v>185739662.71000001</v>
      </c>
      <c r="CD41" s="33">
        <f t="shared" si="143"/>
        <v>170261357.48416668</v>
      </c>
      <c r="CE41" s="33">
        <f>+CE39+CE40</f>
        <v>89967165.449999988</v>
      </c>
      <c r="CF41" s="33">
        <f t="shared" si="143"/>
        <v>-80294192.034166664</v>
      </c>
      <c r="CG41"/>
      <c r="CH41"/>
      <c r="CI41" s="33">
        <f t="shared" si="143"/>
        <v>45658566.760000005</v>
      </c>
      <c r="CJ41" s="33">
        <f t="shared" si="143"/>
        <v>16706514.16</v>
      </c>
      <c r="CK41" s="33">
        <f t="shared" si="143"/>
        <v>15314304.646666666</v>
      </c>
      <c r="CL41" s="33">
        <f t="shared" si="143"/>
        <v>11390271.419999996</v>
      </c>
      <c r="CM41" s="33">
        <f t="shared" si="143"/>
        <v>-3924033.2266666666</v>
      </c>
      <c r="CN41" s="33">
        <f t="shared" si="143"/>
        <v>-50.891973895939628</v>
      </c>
      <c r="CO41" s="33"/>
      <c r="CP41" s="33">
        <f t="shared" si="143"/>
        <v>238821709.46000001</v>
      </c>
      <c r="CQ41" s="33">
        <f t="shared" si="143"/>
        <v>187478175.26000002</v>
      </c>
      <c r="CR41" s="33">
        <f t="shared" si="143"/>
        <v>171854993.98833331</v>
      </c>
      <c r="CS41" s="33">
        <f>+CS39+CS40</f>
        <v>181428535.42000002</v>
      </c>
      <c r="CT41" s="33">
        <f t="shared" si="143"/>
        <v>9573541.4316666666</v>
      </c>
      <c r="CU41" s="33">
        <f t="shared" ref="CU41:DQ41" si="144">+CU39+CU40</f>
        <v>-28.299402053819971</v>
      </c>
      <c r="CV41" s="33"/>
      <c r="CW41" s="33">
        <f t="shared" si="144"/>
        <v>31971904.949999999</v>
      </c>
      <c r="CX41" s="33">
        <f t="shared" si="144"/>
        <v>10376200.029999997</v>
      </c>
      <c r="CY41" s="33">
        <f t="shared" si="144"/>
        <v>9511516.694166664</v>
      </c>
      <c r="CZ41" s="33">
        <f t="shared" si="144"/>
        <v>-3313794.99</v>
      </c>
      <c r="DA41" s="33">
        <f t="shared" si="144"/>
        <v>-12825311.684166666</v>
      </c>
      <c r="DB41" s="33">
        <f t="shared" si="144"/>
        <v>-103.1020721716128</v>
      </c>
      <c r="DC41" s="33"/>
      <c r="DD41" s="33">
        <f t="shared" si="144"/>
        <v>24428549.619999997</v>
      </c>
      <c r="DE41" s="33">
        <f t="shared" si="144"/>
        <v>4643998.08</v>
      </c>
      <c r="DF41" s="33">
        <f t="shared" si="144"/>
        <v>4256998.2400000021</v>
      </c>
      <c r="DG41" s="33">
        <f t="shared" si="144"/>
        <v>-2596952.8899999997</v>
      </c>
      <c r="DH41" s="33">
        <f t="shared" si="144"/>
        <v>-6853951.129999999</v>
      </c>
      <c r="DI41" s="33">
        <f t="shared" si="144"/>
        <v>-102.54948034694523</v>
      </c>
      <c r="DJ41" s="33"/>
      <c r="DK41" s="33">
        <f t="shared" si="144"/>
        <v>-1406652821.9499989</v>
      </c>
      <c r="DL41" s="33">
        <f>+DL39+DL40</f>
        <v>1050979402.38</v>
      </c>
      <c r="DM41" s="33">
        <f t="shared" si="144"/>
        <v>963397785.51500034</v>
      </c>
      <c r="DN41" s="33">
        <f t="shared" si="144"/>
        <v>869174385.19999993</v>
      </c>
      <c r="DO41" s="33">
        <f t="shared" si="144"/>
        <v>-94223400.315000027</v>
      </c>
      <c r="DP41" s="33">
        <f t="shared" si="144"/>
        <v>-819.03428914136293</v>
      </c>
      <c r="DQ41" s="33" t="e">
        <f t="shared" si="144"/>
        <v>#VALUE!</v>
      </c>
    </row>
    <row r="42" spans="1:197">
      <c r="B42" s="37" t="s">
        <v>2874</v>
      </c>
      <c r="C42" s="17">
        <f>+C17-C33</f>
        <v>255998796.74000001</v>
      </c>
      <c r="D42" s="17">
        <f>+D17-D33</f>
        <v>61715952.00999999</v>
      </c>
      <c r="E42" s="17">
        <f>+E17-E33</f>
        <v>56572956.009166956</v>
      </c>
      <c r="F42" s="17">
        <f>+F17-F33</f>
        <v>-90833426.550000429</v>
      </c>
      <c r="G42" s="17">
        <f t="shared" ref="G42:BO42" si="145">+G17-G33</f>
        <v>-147406382.55916739</v>
      </c>
      <c r="H42" s="17">
        <f t="shared" si="145"/>
        <v>-9.6446109996977061</v>
      </c>
      <c r="I42" s="17">
        <f t="shared" si="145"/>
        <v>0</v>
      </c>
      <c r="J42" s="17">
        <f t="shared" si="145"/>
        <v>118053157.51000011</v>
      </c>
      <c r="K42" s="17">
        <f t="shared" si="145"/>
        <v>-23600000</v>
      </c>
      <c r="L42" s="17">
        <f t="shared" si="145"/>
        <v>-21633333.333333194</v>
      </c>
      <c r="M42" s="17">
        <f>+M17-M33</f>
        <v>-6845887.4199999571</v>
      </c>
      <c r="N42" s="17">
        <f t="shared" si="145"/>
        <v>14787445.913333237</v>
      </c>
      <c r="O42" s="17">
        <f t="shared" si="145"/>
        <v>2.8719830881907584</v>
      </c>
      <c r="P42" s="17">
        <f t="shared" si="145"/>
        <v>0</v>
      </c>
      <c r="Q42" s="17">
        <f t="shared" si="145"/>
        <v>47106466.710000008</v>
      </c>
      <c r="R42" s="17">
        <f t="shared" si="145"/>
        <v>17082426.659999982</v>
      </c>
      <c r="S42" s="17">
        <f t="shared" si="145"/>
        <v>15658891.104999959</v>
      </c>
      <c r="T42" s="17">
        <f t="shared" si="145"/>
        <v>-15248324.179999948</v>
      </c>
      <c r="U42" s="17">
        <f t="shared" si="145"/>
        <v>-30907215.284999907</v>
      </c>
      <c r="V42" s="17">
        <f t="shared" si="145"/>
        <v>-23.763460877200838</v>
      </c>
      <c r="W42" s="17">
        <f t="shared" si="145"/>
        <v>0</v>
      </c>
      <c r="X42" s="17">
        <f t="shared" si="145"/>
        <v>140860148.00000003</v>
      </c>
      <c r="Y42" s="17">
        <f t="shared" si="145"/>
        <v>-6949937.5399999917</v>
      </c>
      <c r="Z42" s="17">
        <f t="shared" si="145"/>
        <v>-6370776.0783333331</v>
      </c>
      <c r="AA42" s="17">
        <f t="shared" si="145"/>
        <v>-17772258.50999999</v>
      </c>
      <c r="AB42" s="17">
        <f>+AB17-AB33</f>
        <v>-11401482.431666657</v>
      </c>
      <c r="AC42" s="17">
        <f t="shared" si="145"/>
        <v>-12.027828853721173</v>
      </c>
      <c r="AD42" s="17">
        <f t="shared" si="145"/>
        <v>0</v>
      </c>
      <c r="AE42" s="17">
        <f t="shared" si="145"/>
        <v>35459984.049999982</v>
      </c>
      <c r="AF42" s="17">
        <f t="shared" si="145"/>
        <v>-2776338.2400000244</v>
      </c>
      <c r="AG42" s="17">
        <f t="shared" si="145"/>
        <v>-2544976.7199999839</v>
      </c>
      <c r="AH42" s="17">
        <f>+AH17-AH33</f>
        <v>-22389870.910000011</v>
      </c>
      <c r="AI42" s="17">
        <f>+AI17-AI33</f>
        <v>-19844894.190000027</v>
      </c>
      <c r="AJ42" s="17">
        <f t="shared" si="145"/>
        <v>-20.871179451169752</v>
      </c>
      <c r="AK42" s="17">
        <f t="shared" si="145"/>
        <v>0</v>
      </c>
      <c r="AL42" s="17">
        <f t="shared" si="145"/>
        <v>12262626.640000001</v>
      </c>
      <c r="AM42" s="17">
        <f t="shared" si="145"/>
        <v>-2804200</v>
      </c>
      <c r="AN42" s="17">
        <f t="shared" si="145"/>
        <v>-2570516.6666666865</v>
      </c>
      <c r="AO42" s="17">
        <f t="shared" si="145"/>
        <v>-16034124.680000007</v>
      </c>
      <c r="AP42" s="17">
        <f t="shared" si="145"/>
        <v>-13463608.013333321</v>
      </c>
      <c r="AQ42" s="17">
        <f t="shared" si="145"/>
        <v>-18.11320631627002</v>
      </c>
      <c r="AR42" s="17">
        <f t="shared" si="145"/>
        <v>0</v>
      </c>
      <c r="AS42" s="17">
        <f t="shared" si="145"/>
        <v>75919360.120000005</v>
      </c>
      <c r="AT42" s="17">
        <f t="shared" si="145"/>
        <v>992003.67000001669</v>
      </c>
      <c r="AU42" s="17">
        <f t="shared" si="145"/>
        <v>909336.69749993086</v>
      </c>
      <c r="AV42" s="17">
        <f t="shared" si="145"/>
        <v>-88837563.019999951</v>
      </c>
      <c r="AW42" s="17">
        <f t="shared" si="145"/>
        <v>-89746899.717499882</v>
      </c>
      <c r="AX42" s="17">
        <f t="shared" si="145"/>
        <v>-32.083905961787316</v>
      </c>
      <c r="AY42" s="17">
        <f t="shared" si="145"/>
        <v>0</v>
      </c>
      <c r="AZ42" s="17">
        <f t="shared" si="145"/>
        <v>16997595.400000021</v>
      </c>
      <c r="BA42" s="17">
        <f t="shared" si="145"/>
        <v>1105906.9099999964</v>
      </c>
      <c r="BB42" s="17">
        <f t="shared" si="145"/>
        <v>1013748.0008333325</v>
      </c>
      <c r="BC42" s="17">
        <f t="shared" si="145"/>
        <v>-10927588.730000004</v>
      </c>
      <c r="BD42" s="17">
        <f t="shared" si="145"/>
        <v>-11941336.730833337</v>
      </c>
      <c r="BE42" s="17">
        <f t="shared" si="145"/>
        <v>-11.898477225076272</v>
      </c>
      <c r="BF42" s="17">
        <f t="shared" si="145"/>
        <v>0</v>
      </c>
      <c r="BG42" s="17">
        <f t="shared" si="145"/>
        <v>44707945.169999987</v>
      </c>
      <c r="BH42" s="17">
        <f t="shared" si="145"/>
        <v>929921.56000000238</v>
      </c>
      <c r="BI42" s="17">
        <f t="shared" si="145"/>
        <v>852428.09666666389</v>
      </c>
      <c r="BJ42" s="17">
        <f t="shared" si="145"/>
        <v>-20212332.700000018</v>
      </c>
      <c r="BK42" s="17">
        <f t="shared" si="145"/>
        <v>-21064760.796666682</v>
      </c>
      <c r="BL42" s="17">
        <f t="shared" si="145"/>
        <v>-20.29187880187996</v>
      </c>
      <c r="BM42" s="17">
        <f t="shared" si="145"/>
        <v>0</v>
      </c>
      <c r="BN42" s="17">
        <f t="shared" si="145"/>
        <v>61205990.650000051</v>
      </c>
      <c r="BO42" s="17">
        <f t="shared" si="145"/>
        <v>-2818251.0600000024</v>
      </c>
      <c r="BP42" s="17">
        <f t="shared" ref="BP42:DQ42" si="146">+BP17-BP33</f>
        <v>-2583396.8050000519</v>
      </c>
      <c r="BQ42" s="17">
        <f t="shared" si="146"/>
        <v>-1234216.5800000131</v>
      </c>
      <c r="BR42" s="17">
        <f t="shared" si="146"/>
        <v>1349180.2250000387</v>
      </c>
      <c r="BS42" s="17">
        <f t="shared" si="146"/>
        <v>1.233122295935801</v>
      </c>
      <c r="BT42" s="17">
        <f t="shared" si="146"/>
        <v>0</v>
      </c>
      <c r="BU42" s="17">
        <f t="shared" si="146"/>
        <v>50529509.080000013</v>
      </c>
      <c r="BV42" s="17">
        <f t="shared" si="146"/>
        <v>3517453.8700000048</v>
      </c>
      <c r="BW42" s="17">
        <f t="shared" si="146"/>
        <v>3224332.714166671</v>
      </c>
      <c r="BX42" s="17">
        <f t="shared" si="146"/>
        <v>-19740900.590000018</v>
      </c>
      <c r="BY42" s="17">
        <f t="shared" si="146"/>
        <v>-22965233.30416669</v>
      </c>
      <c r="BZ42" s="17">
        <f t="shared" si="146"/>
        <v>-24.469360973290129</v>
      </c>
      <c r="CA42" s="17">
        <f t="shared" si="146"/>
        <v>0</v>
      </c>
      <c r="CB42" s="17">
        <f t="shared" si="146"/>
        <v>63115282.23999998</v>
      </c>
      <c r="CC42" s="17">
        <f t="shared" si="146"/>
        <v>-4891872.2900000215</v>
      </c>
      <c r="CD42" s="17">
        <f t="shared" si="146"/>
        <v>-4484216.2658333182</v>
      </c>
      <c r="CE42" s="17">
        <f>+CE17-CE33</f>
        <v>-42780302.900000006</v>
      </c>
      <c r="CF42" s="17">
        <f t="shared" si="146"/>
        <v>-38296086.634166688</v>
      </c>
      <c r="CG42" s="17">
        <f t="shared" si="146"/>
        <v>-19.633310636873972</v>
      </c>
      <c r="CH42" s="17">
        <f t="shared" si="146"/>
        <v>0</v>
      </c>
      <c r="CI42" s="17">
        <f t="shared" si="146"/>
        <v>13249073.089999989</v>
      </c>
      <c r="CJ42" s="17">
        <f t="shared" si="146"/>
        <v>-1437878.7100000009</v>
      </c>
      <c r="CK42" s="17">
        <f t="shared" si="146"/>
        <v>-1318055.484166652</v>
      </c>
      <c r="CL42" s="17">
        <f t="shared" si="146"/>
        <v>-9610510.0199999958</v>
      </c>
      <c r="CM42" s="17">
        <f t="shared" si="146"/>
        <v>-8292454.5358333439</v>
      </c>
      <c r="CN42" s="17">
        <f t="shared" si="146"/>
        <v>-17.406597833788091</v>
      </c>
      <c r="CO42" s="17">
        <f t="shared" si="146"/>
        <v>0</v>
      </c>
      <c r="CP42" s="17">
        <f t="shared" si="146"/>
        <v>21140866.179999977</v>
      </c>
      <c r="CQ42" s="17">
        <f t="shared" si="146"/>
        <v>-6714053.0400000066</v>
      </c>
      <c r="CR42" s="17">
        <f t="shared" si="146"/>
        <v>-6154548.619999975</v>
      </c>
      <c r="CS42" s="17">
        <f t="shared" si="146"/>
        <v>-25896498.509999976</v>
      </c>
      <c r="CT42" s="17">
        <f t="shared" si="146"/>
        <v>-19741949.890000001</v>
      </c>
      <c r="CU42" s="17">
        <f t="shared" si="146"/>
        <v>-16.029777836752036</v>
      </c>
      <c r="CV42" s="17">
        <f t="shared" si="146"/>
        <v>0</v>
      </c>
      <c r="CW42" s="17">
        <f t="shared" si="146"/>
        <v>32386073.12000002</v>
      </c>
      <c r="CX42" s="17">
        <f t="shared" si="146"/>
        <v>-5067250.8300000057</v>
      </c>
      <c r="CY42" s="17">
        <f t="shared" si="146"/>
        <v>-4644979.9274999946</v>
      </c>
      <c r="CZ42" s="17">
        <f t="shared" si="146"/>
        <v>-17309285.470000006</v>
      </c>
      <c r="DA42" s="17">
        <f t="shared" si="146"/>
        <v>-12664305.542500012</v>
      </c>
      <c r="DB42" s="17">
        <f t="shared" si="146"/>
        <v>-21.356102887033757</v>
      </c>
      <c r="DC42" s="17">
        <f t="shared" si="146"/>
        <v>0</v>
      </c>
      <c r="DD42" s="17">
        <f t="shared" si="146"/>
        <v>5022630.1800000072</v>
      </c>
      <c r="DE42" s="17">
        <f t="shared" si="146"/>
        <v>-4227420.9200000018</v>
      </c>
      <c r="DF42" s="17">
        <f t="shared" si="146"/>
        <v>-3875135.8433333337</v>
      </c>
      <c r="DG42" s="17">
        <f>+DG17-DG33</f>
        <v>-12217299.199999988</v>
      </c>
      <c r="DH42" s="17">
        <f t="shared" si="146"/>
        <v>-8342163.3566666543</v>
      </c>
      <c r="DI42" s="17">
        <f t="shared" si="146"/>
        <v>-14.114380056634822</v>
      </c>
      <c r="DJ42" s="17">
        <f t="shared" si="146"/>
        <v>0</v>
      </c>
      <c r="DK42" s="17">
        <f t="shared" si="146"/>
        <v>994015504.88000059</v>
      </c>
      <c r="DL42" s="17">
        <f>+DL17-DL33</f>
        <v>27746462.049999237</v>
      </c>
      <c r="DM42" s="17">
        <f t="shared" si="146"/>
        <v>22051756.879166126</v>
      </c>
      <c r="DN42" s="17">
        <f>+DN17-DN33</f>
        <v>-417890389.96999979</v>
      </c>
      <c r="DO42" s="17">
        <f>+DO17-DO33</f>
        <v>-439942146.84916592</v>
      </c>
      <c r="DP42" s="17">
        <f t="shared" si="146"/>
        <v>-12.204188649540459</v>
      </c>
      <c r="DQ42" s="17">
        <f t="shared" si="146"/>
        <v>0</v>
      </c>
    </row>
    <row r="43" spans="1:197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7">SUM(AZ5:AZ14)</f>
        <v>119426397.54000002</v>
      </c>
      <c r="BA43" s="21">
        <f t="shared" si="147"/>
        <v>108276494.00999999</v>
      </c>
      <c r="BB43" s="21">
        <f t="shared" si="147"/>
        <v>99253452.842500001</v>
      </c>
      <c r="BC43" s="21">
        <f t="shared" si="147"/>
        <v>83812368.810000002</v>
      </c>
      <c r="BD43" s="21">
        <f t="shared" si="147"/>
        <v>-15441084.032500001</v>
      </c>
      <c r="BE43" s="21">
        <f t="shared" si="147"/>
        <v>-210.24162655173717</v>
      </c>
      <c r="BF43" s="21">
        <f t="shared" si="147"/>
        <v>0</v>
      </c>
      <c r="BG43" s="21">
        <f t="shared" si="147"/>
        <v>152700000.72</v>
      </c>
      <c r="BH43" s="21">
        <f t="shared" si="147"/>
        <v>112166671.34</v>
      </c>
      <c r="BI43" s="21">
        <f t="shared" si="147"/>
        <v>102819448.72833334</v>
      </c>
      <c r="BJ43" s="21">
        <f t="shared" si="147"/>
        <v>81785198.879999995</v>
      </c>
      <c r="BK43" s="21">
        <f t="shared" si="147"/>
        <v>-21034249.848333333</v>
      </c>
      <c r="BL43" s="21">
        <f t="shared" si="147"/>
        <v>-171.77118344713259</v>
      </c>
      <c r="BM43" s="21">
        <f t="shared" si="147"/>
        <v>0</v>
      </c>
      <c r="BN43" s="21">
        <f t="shared" si="147"/>
        <v>178376471.78000003</v>
      </c>
      <c r="BO43" s="21">
        <f t="shared" si="147"/>
        <v>108766000</v>
      </c>
      <c r="BP43" s="21">
        <f t="shared" si="147"/>
        <v>99702166.666666657</v>
      </c>
      <c r="BQ43" s="21">
        <f t="shared" si="147"/>
        <v>96524564.719999999</v>
      </c>
      <c r="BR43" s="21">
        <f t="shared" si="147"/>
        <v>-3177601.9466666672</v>
      </c>
      <c r="BS43" s="21">
        <f t="shared" si="147"/>
        <v>136.96085064919038</v>
      </c>
      <c r="BT43" s="21">
        <f t="shared" si="147"/>
        <v>0</v>
      </c>
      <c r="BU43" s="21">
        <f t="shared" si="147"/>
        <v>173277601.76000002</v>
      </c>
      <c r="BV43" s="21">
        <f t="shared" si="147"/>
        <v>94900246</v>
      </c>
      <c r="BW43" s="21">
        <f t="shared" si="147"/>
        <v>86991892.166666672</v>
      </c>
      <c r="BX43" s="21">
        <f t="shared" si="147"/>
        <v>89401933.090000004</v>
      </c>
      <c r="BY43" s="21">
        <f t="shared" si="147"/>
        <v>2410040.9233333329</v>
      </c>
      <c r="BZ43" s="21">
        <f t="shared" si="147"/>
        <v>3834.574911184644</v>
      </c>
      <c r="CA43" s="21">
        <f t="shared" si="147"/>
        <v>0</v>
      </c>
      <c r="CB43" s="21">
        <f t="shared" si="147"/>
        <v>227401176.07999998</v>
      </c>
      <c r="CC43" s="21">
        <f t="shared" si="147"/>
        <v>208126714.62</v>
      </c>
      <c r="CD43" s="21">
        <f t="shared" si="147"/>
        <v>190782821.73500001</v>
      </c>
      <c r="CE43" s="21">
        <f t="shared" si="147"/>
        <v>138960901.75999999</v>
      </c>
      <c r="CF43" s="21">
        <f t="shared" ref="CF43:DP43" si="148">SUM(CF5:CF14)</f>
        <v>-51821919.975000001</v>
      </c>
      <c r="CG43" s="21">
        <f t="shared" si="148"/>
        <v>-236.17624297005653</v>
      </c>
      <c r="CH43" s="21">
        <f t="shared" si="148"/>
        <v>0</v>
      </c>
      <c r="CI43" s="21">
        <f t="shared" si="148"/>
        <v>67560189.849999994</v>
      </c>
      <c r="CJ43" s="21">
        <f t="shared" si="148"/>
        <v>49780000</v>
      </c>
      <c r="CK43" s="21">
        <f t="shared" si="148"/>
        <v>45631666.666666664</v>
      </c>
      <c r="CL43" s="21">
        <f t="shared" si="148"/>
        <v>38859217.400000006</v>
      </c>
      <c r="CM43" s="21">
        <f t="shared" si="148"/>
        <v>-6772449.2666666675</v>
      </c>
      <c r="CN43" s="21">
        <f t="shared" si="148"/>
        <v>-202.70197641549942</v>
      </c>
      <c r="CO43" s="21">
        <f t="shared" si="148"/>
        <v>0</v>
      </c>
      <c r="CP43" s="21">
        <f t="shared" si="148"/>
        <v>239000506.94</v>
      </c>
      <c r="CQ43" s="21">
        <f t="shared" si="148"/>
        <v>133335226.73999999</v>
      </c>
      <c r="CR43" s="21">
        <f t="shared" si="148"/>
        <v>122223957.84500001</v>
      </c>
      <c r="CS43" s="21">
        <f t="shared" si="148"/>
        <v>103587048.19000001</v>
      </c>
      <c r="CT43" s="21">
        <f t="shared" si="148"/>
        <v>-18636909.654999994</v>
      </c>
      <c r="CU43" s="21">
        <f t="shared" si="148"/>
        <v>-91.072005107802354</v>
      </c>
      <c r="CV43" s="21">
        <f t="shared" si="148"/>
        <v>0</v>
      </c>
      <c r="CW43" s="21">
        <f t="shared" si="148"/>
        <v>103275536.51000001</v>
      </c>
      <c r="CX43" s="21">
        <f t="shared" si="148"/>
        <v>60981000</v>
      </c>
      <c r="CY43" s="21">
        <f t="shared" si="148"/>
        <v>55899250.000000007</v>
      </c>
      <c r="CZ43" s="21">
        <f t="shared" si="148"/>
        <v>51686089.039999992</v>
      </c>
      <c r="DA43" s="21">
        <f t="shared" si="148"/>
        <v>-4213160.9600000009</v>
      </c>
      <c r="DB43" s="21">
        <f t="shared" si="148"/>
        <v>-238.17116795106855</v>
      </c>
      <c r="DC43" s="21">
        <f t="shared" si="148"/>
        <v>0</v>
      </c>
      <c r="DD43" s="21">
        <f t="shared" si="148"/>
        <v>75365462.590000004</v>
      </c>
      <c r="DE43" s="21">
        <f t="shared" si="148"/>
        <v>62337000</v>
      </c>
      <c r="DF43" s="21">
        <f t="shared" si="148"/>
        <v>57142250</v>
      </c>
      <c r="DG43" s="21">
        <f t="shared" si="148"/>
        <v>52799371.640000008</v>
      </c>
      <c r="DH43" s="21">
        <f t="shared" si="148"/>
        <v>-4342878.3599999994</v>
      </c>
      <c r="DI43" s="21">
        <f t="shared" si="148"/>
        <v>171.91962652097098</v>
      </c>
      <c r="DJ43" s="21">
        <f t="shared" si="148"/>
        <v>0</v>
      </c>
      <c r="DK43" s="21">
        <f t="shared" si="148"/>
        <v>5035240722.7299995</v>
      </c>
      <c r="DL43" s="21">
        <f t="shared" si="148"/>
        <v>3863455742.4799995</v>
      </c>
      <c r="DM43" s="21">
        <f t="shared" si="148"/>
        <v>3541501097.2733331</v>
      </c>
      <c r="DN43" s="21">
        <f t="shared" si="148"/>
        <v>3262223025.1199999</v>
      </c>
      <c r="DO43" s="21">
        <f t="shared" si="148"/>
        <v>-279278072.15333354</v>
      </c>
      <c r="DP43" s="21">
        <f t="shared" si="148"/>
        <v>-98.979814484952314</v>
      </c>
    </row>
    <row r="44" spans="1:197" hidden="1"/>
    <row r="45" spans="1:197" hidden="1"/>
    <row r="46" spans="1:197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9">SUM(AZ18:AZ31)</f>
        <v>103816353.70999999</v>
      </c>
      <c r="BA46" s="17">
        <f t="shared" si="149"/>
        <v>108056487.09999999</v>
      </c>
      <c r="BB46" s="17">
        <f t="shared" si="149"/>
        <v>99051779.841666669</v>
      </c>
      <c r="BC46" s="17">
        <f t="shared" si="149"/>
        <v>95625857.540000007</v>
      </c>
      <c r="BD46" s="17">
        <f t="shared" si="149"/>
        <v>-3425922.3016666658</v>
      </c>
      <c r="BE46" s="17">
        <f t="shared" si="149"/>
        <v>-136.51737511199312</v>
      </c>
      <c r="BF46" s="17">
        <f t="shared" si="149"/>
        <v>0</v>
      </c>
      <c r="BG46" s="17">
        <f t="shared" si="149"/>
        <v>109536515.43000001</v>
      </c>
      <c r="BH46" s="17">
        <f t="shared" si="149"/>
        <v>112321449.78</v>
      </c>
      <c r="BI46" s="17">
        <f t="shared" si="149"/>
        <v>102961328.965</v>
      </c>
      <c r="BJ46" s="17">
        <f t="shared" si="149"/>
        <v>103082231.58000001</v>
      </c>
      <c r="BK46" s="17">
        <f t="shared" si="149"/>
        <v>120902.61499999999</v>
      </c>
      <c r="BL46" s="17">
        <f t="shared" si="149"/>
        <v>-114.33382967351831</v>
      </c>
      <c r="BM46" s="17">
        <f t="shared" si="149"/>
        <v>0</v>
      </c>
      <c r="BN46" s="17">
        <f t="shared" si="149"/>
        <v>118357058.33999999</v>
      </c>
      <c r="BO46" s="17">
        <f t="shared" si="149"/>
        <v>112243251.06</v>
      </c>
      <c r="BP46" s="17">
        <f t="shared" si="149"/>
        <v>102889646.80500004</v>
      </c>
      <c r="BQ46" s="17">
        <f t="shared" si="149"/>
        <v>98417781.300000012</v>
      </c>
      <c r="BR46" s="17">
        <f t="shared" si="149"/>
        <v>-4471865.504999999</v>
      </c>
      <c r="BS46" s="17">
        <f t="shared" si="149"/>
        <v>-144.5076993503921</v>
      </c>
      <c r="BT46" s="17">
        <f t="shared" si="149"/>
        <v>0</v>
      </c>
      <c r="BU46" s="17">
        <f t="shared" si="149"/>
        <v>123642490.05000001</v>
      </c>
      <c r="BV46" s="17">
        <f t="shared" si="149"/>
        <v>101469959.20999999</v>
      </c>
      <c r="BW46" s="17">
        <f t="shared" si="149"/>
        <v>93014129.275833338</v>
      </c>
      <c r="BX46" s="17">
        <f t="shared" si="149"/>
        <v>109852546.45000002</v>
      </c>
      <c r="BY46" s="17">
        <f t="shared" si="149"/>
        <v>16838417.174166668</v>
      </c>
      <c r="BZ46" s="17">
        <f t="shared" si="149"/>
        <v>1657.8553194271528</v>
      </c>
      <c r="CA46" s="17">
        <f t="shared" si="149"/>
        <v>0</v>
      </c>
      <c r="CB46" s="17">
        <f t="shared" si="149"/>
        <v>193892258.37</v>
      </c>
      <c r="CC46" s="17">
        <f t="shared" si="149"/>
        <v>219814243.57000002</v>
      </c>
      <c r="CD46" s="17">
        <f t="shared" si="149"/>
        <v>201496389.93916667</v>
      </c>
      <c r="CE46" s="17">
        <f t="shared" si="149"/>
        <v>184244861.31999999</v>
      </c>
      <c r="CF46" s="17">
        <f t="shared" ref="CF46:DK46" si="150">SUM(CF18:CF31)</f>
        <v>-17251528.619166665</v>
      </c>
      <c r="CG46" s="17">
        <f t="shared" si="150"/>
        <v>237.40852625088911</v>
      </c>
      <c r="CH46" s="17">
        <f t="shared" si="150"/>
        <v>0</v>
      </c>
      <c r="CI46" s="17">
        <f t="shared" si="150"/>
        <v>56328506.050000012</v>
      </c>
      <c r="CJ46" s="17">
        <f t="shared" si="150"/>
        <v>53123700</v>
      </c>
      <c r="CK46" s="17">
        <f t="shared" si="150"/>
        <v>48696724.999999985</v>
      </c>
      <c r="CL46" s="17">
        <f t="shared" si="150"/>
        <v>50375548.710000001</v>
      </c>
      <c r="CM46" s="17">
        <f t="shared" si="150"/>
        <v>1678823.71</v>
      </c>
      <c r="CN46" s="17">
        <f t="shared" si="150"/>
        <v>-29.790185012873877</v>
      </c>
      <c r="CO46" s="17">
        <f t="shared" si="150"/>
        <v>0</v>
      </c>
      <c r="CP46" s="17">
        <f t="shared" si="150"/>
        <v>219666278.78000003</v>
      </c>
      <c r="CQ46" s="17">
        <f t="shared" si="150"/>
        <v>140606279.78</v>
      </c>
      <c r="CR46" s="17">
        <f t="shared" si="150"/>
        <v>128889089.79833332</v>
      </c>
      <c r="CS46" s="17">
        <f t="shared" si="150"/>
        <v>130310546.69999999</v>
      </c>
      <c r="CT46" s="17">
        <f t="shared" si="150"/>
        <v>1421456.9016666659</v>
      </c>
      <c r="CU46" s="17">
        <f t="shared" si="150"/>
        <v>-10.525036738307374</v>
      </c>
      <c r="CV46" s="17">
        <f t="shared" si="150"/>
        <v>0</v>
      </c>
      <c r="CW46" s="17">
        <f t="shared" si="150"/>
        <v>71784452.039999992</v>
      </c>
      <c r="CX46" s="17">
        <f t="shared" si="150"/>
        <v>66453885.700000003</v>
      </c>
      <c r="CY46" s="17">
        <f t="shared" si="150"/>
        <v>60916061.891666666</v>
      </c>
      <c r="CZ46" s="17">
        <f t="shared" si="150"/>
        <v>69401009.379999995</v>
      </c>
      <c r="DA46" s="17">
        <f t="shared" si="150"/>
        <v>8467889.4483333342</v>
      </c>
      <c r="DB46" s="17">
        <f t="shared" si="150"/>
        <v>187.86405743070196</v>
      </c>
      <c r="DC46" s="17">
        <f t="shared" si="150"/>
        <v>0</v>
      </c>
      <c r="DD46" s="17">
        <f t="shared" si="150"/>
        <v>71190458.450000003</v>
      </c>
      <c r="DE46" s="17">
        <f t="shared" si="150"/>
        <v>66739420.920000002</v>
      </c>
      <c r="DF46" s="17">
        <f t="shared" si="150"/>
        <v>61177802.509999998</v>
      </c>
      <c r="DG46" s="17">
        <f t="shared" si="150"/>
        <v>65191670.839999996</v>
      </c>
      <c r="DH46" s="17">
        <f t="shared" si="150"/>
        <v>4013868.33</v>
      </c>
      <c r="DI46" s="17">
        <f t="shared" si="150"/>
        <v>177.7640828340663</v>
      </c>
      <c r="DJ46" s="17">
        <f t="shared" si="150"/>
        <v>0</v>
      </c>
      <c r="DK46" s="17">
        <f t="shared" si="150"/>
        <v>4141726052.5799994</v>
      </c>
      <c r="DL46" s="17">
        <f t="shared" ref="DL46:DQ46" si="151">SUM(DL18:DL31)</f>
        <v>3913316462.2700005</v>
      </c>
      <c r="DM46" s="17">
        <f t="shared" si="151"/>
        <v>3590305090.4141669</v>
      </c>
      <c r="DN46" s="17">
        <f t="shared" si="151"/>
        <v>3742676877.6799998</v>
      </c>
      <c r="DO46" s="17">
        <f t="shared" si="151"/>
        <v>152371787.26583317</v>
      </c>
      <c r="DP46" s="17">
        <f t="shared" si="151"/>
        <v>94.343179070846332</v>
      </c>
      <c r="DQ46" s="17">
        <f t="shared" si="151"/>
        <v>0</v>
      </c>
    </row>
    <row r="47" spans="1:197" hidden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2">+AZ46-AZ29</f>
        <v>99760462.069999993</v>
      </c>
      <c r="BA47" s="22">
        <f t="shared" si="152"/>
        <v>103777987.09999999</v>
      </c>
      <c r="BB47" s="22">
        <f t="shared" si="152"/>
        <v>95129821.50833334</v>
      </c>
      <c r="BC47" s="22">
        <f t="shared" si="152"/>
        <v>92416189.840000004</v>
      </c>
      <c r="BD47" s="22">
        <f t="shared" si="152"/>
        <v>-2713631.6683333325</v>
      </c>
      <c r="BE47" s="22">
        <f t="shared" si="152"/>
        <v>-118.35576877162319</v>
      </c>
      <c r="BF47" s="22" t="e">
        <f t="shared" si="152"/>
        <v>#VALUE!</v>
      </c>
      <c r="BG47" s="22">
        <f t="shared" si="152"/>
        <v>103604412.78</v>
      </c>
      <c r="BH47" s="22">
        <f t="shared" si="152"/>
        <v>106431874.62</v>
      </c>
      <c r="BI47" s="22">
        <f t="shared" si="152"/>
        <v>97562551.734999999</v>
      </c>
      <c r="BJ47" s="22">
        <f t="shared" si="152"/>
        <v>97992154.530000016</v>
      </c>
      <c r="BK47" s="22">
        <f t="shared" si="152"/>
        <v>429602.79499999998</v>
      </c>
      <c r="BL47" s="22">
        <f t="shared" si="152"/>
        <v>-108.61586490392918</v>
      </c>
      <c r="BM47" s="22" t="e">
        <f t="shared" si="152"/>
        <v>#VALUE!</v>
      </c>
      <c r="BN47" s="22">
        <f t="shared" si="152"/>
        <v>110487356.61999999</v>
      </c>
      <c r="BO47" s="22">
        <f t="shared" si="152"/>
        <v>104400487.29000001</v>
      </c>
      <c r="BP47" s="22">
        <f t="shared" si="152"/>
        <v>95700446.682500035</v>
      </c>
      <c r="BQ47" s="22">
        <f t="shared" si="152"/>
        <v>93102385.180000007</v>
      </c>
      <c r="BR47" s="22">
        <f t="shared" si="152"/>
        <v>-2598061.502499999</v>
      </c>
      <c r="BS47" s="22">
        <f t="shared" si="152"/>
        <v>-118.44354797650607</v>
      </c>
      <c r="BT47" s="22" t="e">
        <f t="shared" si="152"/>
        <v>#VALUE!</v>
      </c>
      <c r="BU47" s="22">
        <f t="shared" si="152"/>
        <v>117083503.43000001</v>
      </c>
      <c r="BV47" s="22">
        <f t="shared" si="152"/>
        <v>94869666</v>
      </c>
      <c r="BW47" s="22">
        <f t="shared" si="152"/>
        <v>86963860.5</v>
      </c>
      <c r="BX47" s="22">
        <f t="shared" si="152"/>
        <v>103532169.52000001</v>
      </c>
      <c r="BY47" s="22">
        <f t="shared" si="152"/>
        <v>16568309.020000001</v>
      </c>
      <c r="BZ47" s="22">
        <f t="shared" si="152"/>
        <v>1653.3909201719403</v>
      </c>
      <c r="CA47" s="22" t="e">
        <f t="shared" si="152"/>
        <v>#VALUE!</v>
      </c>
      <c r="CB47" s="22">
        <f t="shared" si="152"/>
        <v>179115825.65000001</v>
      </c>
      <c r="CC47" s="22">
        <f t="shared" si="152"/>
        <v>201533463.71000004</v>
      </c>
      <c r="CD47" s="22">
        <f t="shared" si="152"/>
        <v>184739008.40083334</v>
      </c>
      <c r="CE47" s="22">
        <f t="shared" si="152"/>
        <v>165868278.06</v>
      </c>
      <c r="CF47" s="22">
        <f t="shared" ref="CF47:DK47" si="153">+CF46-CF29</f>
        <v>-18870730.340833332</v>
      </c>
      <c r="CG47" s="22">
        <f t="shared" si="153"/>
        <v>227.74590850859647</v>
      </c>
      <c r="CH47" s="22" t="e">
        <f t="shared" si="153"/>
        <v>#VALUE!</v>
      </c>
      <c r="CI47" s="22">
        <f t="shared" si="153"/>
        <v>53228831.350000009</v>
      </c>
      <c r="CJ47" s="22">
        <f t="shared" si="153"/>
        <v>49679700</v>
      </c>
      <c r="CK47" s="22">
        <f t="shared" si="153"/>
        <v>45539724.999999985</v>
      </c>
      <c r="CL47" s="22">
        <f t="shared" si="153"/>
        <v>47367880.890000001</v>
      </c>
      <c r="CM47" s="22">
        <f t="shared" si="153"/>
        <v>1828155.89</v>
      </c>
      <c r="CN47" s="22">
        <f t="shared" si="153"/>
        <v>-25.05999242497397</v>
      </c>
      <c r="CO47" s="22" t="e">
        <f t="shared" si="153"/>
        <v>#VALUE!</v>
      </c>
      <c r="CP47" s="22">
        <f t="shared" si="153"/>
        <v>210436816.81000003</v>
      </c>
      <c r="CQ47" s="22">
        <f t="shared" si="153"/>
        <v>133206379.59999999</v>
      </c>
      <c r="CR47" s="22">
        <f t="shared" si="153"/>
        <v>122105847.96666665</v>
      </c>
      <c r="CS47" s="22">
        <f t="shared" si="153"/>
        <v>124146718.27999999</v>
      </c>
      <c r="CT47" s="22">
        <f t="shared" si="153"/>
        <v>2040870.3133333325</v>
      </c>
      <c r="CU47" s="22">
        <f t="shared" si="153"/>
        <v>-1.393511915249805</v>
      </c>
      <c r="CV47" s="22" t="e">
        <f t="shared" si="153"/>
        <v>#VALUE!</v>
      </c>
      <c r="CW47" s="22">
        <f t="shared" si="153"/>
        <v>67303194.779999986</v>
      </c>
      <c r="CX47" s="22">
        <f t="shared" si="153"/>
        <v>60931000</v>
      </c>
      <c r="CY47" s="22">
        <f t="shared" si="153"/>
        <v>55853416.666666664</v>
      </c>
      <c r="CZ47" s="22">
        <f t="shared" si="153"/>
        <v>65572802.869999997</v>
      </c>
      <c r="DA47" s="22">
        <f t="shared" si="153"/>
        <v>9702328.163333334</v>
      </c>
      <c r="DB47" s="22">
        <f t="shared" si="153"/>
        <v>212.24733257912004</v>
      </c>
      <c r="DC47" s="22" t="e">
        <f t="shared" si="153"/>
        <v>#VALUE!</v>
      </c>
      <c r="DD47" s="22">
        <f t="shared" si="153"/>
        <v>66719137.230000004</v>
      </c>
      <c r="DE47" s="22">
        <f t="shared" si="153"/>
        <v>62239420.920000002</v>
      </c>
      <c r="DF47" s="22">
        <f t="shared" si="153"/>
        <v>57052802.509999998</v>
      </c>
      <c r="DG47" s="22">
        <f t="shared" si="153"/>
        <v>61006179.239999995</v>
      </c>
      <c r="DH47" s="22">
        <f t="shared" si="153"/>
        <v>3953376.73</v>
      </c>
      <c r="DI47" s="22">
        <f t="shared" si="153"/>
        <v>176.29761980376327</v>
      </c>
      <c r="DJ47" s="22" t="e">
        <f t="shared" si="153"/>
        <v>#VALUE!</v>
      </c>
      <c r="DK47" s="22">
        <f t="shared" si="153"/>
        <v>3824819382.5999994</v>
      </c>
      <c r="DL47" s="22">
        <f t="shared" ref="DL47:DQ47" si="154">+DL46-DL29</f>
        <v>3706915135.6600003</v>
      </c>
      <c r="DM47" s="22">
        <f t="shared" si="154"/>
        <v>3361256374.355</v>
      </c>
      <c r="DN47" s="22">
        <f t="shared" si="154"/>
        <v>3432994446.8699999</v>
      </c>
      <c r="DO47" s="22">
        <f t="shared" si="154"/>
        <v>71738072.514999866</v>
      </c>
      <c r="DP47" s="22">
        <f t="shared" si="154"/>
        <v>59.13943895033659</v>
      </c>
      <c r="DQ47" s="22" t="e">
        <f t="shared" si="154"/>
        <v>#VALUE!</v>
      </c>
    </row>
    <row r="48" spans="1:197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86" t="str">
        <f>IF(T36&gt;0,"ผลเกินดุล",IF(T36=0,"ผลสมดุล","ผลขาดดุล"))</f>
        <v>ผลขาดดุล</v>
      </c>
      <c r="Y48" s="38" t="str">
        <f>IF(Y36&gt;0,"เกินดุล",IF(Y36=0,"สมดุล","ขาดดุล"))</f>
        <v>เกินดุล</v>
      </c>
      <c r="Z48" s="9"/>
      <c r="AA48" s="86" t="str">
        <f>IF(AA36&gt;0,"ผลเกินดุล",IF(AA36=0,"ผลสมดุล","ผลขาดดุล"))</f>
        <v>ผลขาดดุล</v>
      </c>
      <c r="AF48" s="38" t="str">
        <f>IF(AF36&gt;0,"เกินดุล",IF(AF36=0,"สมดุล","ขาดดุล"))</f>
        <v>เกินดุล</v>
      </c>
      <c r="AG48" s="9"/>
      <c r="AH48" s="86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6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86" t="str">
        <f>IF(AV36&gt;0,"ผลเกินดุล",IF(AV36=0,"ผลสมดุล","ผลขาดดุล"))</f>
        <v>ผลขาดดุล</v>
      </c>
      <c r="BA48" s="38" t="str">
        <f>IF(BA36&gt;0,"เกินดุล",IF(BA36=0,"สมดุล","ขาดดุล"))</f>
        <v>เกินดุล</v>
      </c>
      <c r="BB48" s="9"/>
      <c r="BC48" s="86" t="str">
        <f>IF(BC36&gt;0,"ผลเกินดุล",IF(BC36=0,"ผลสมดุล","ผลขาดดุล"))</f>
        <v>ผลขาดดุล</v>
      </c>
      <c r="BH48" s="38" t="str">
        <f>IF(BH36&gt;0,"เกินดุล",IF(BH36=0,"สมดุล","ขาดดุล"))</f>
        <v>เกินดุล</v>
      </c>
      <c r="BI48" s="9"/>
      <c r="BJ48" s="86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86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86" t="str">
        <f>IF(BX36&gt;0,"ผลเกินดุล",IF(BX36=0,"ผลสมดุล","ผลขาดดุล"))</f>
        <v>ผลขาดดุล</v>
      </c>
      <c r="CC48" s="38" t="str">
        <f>IF(CC36&gt;0,"เกินดุล",IF(CC36=0,"สมดุล","ขาดดุล"))</f>
        <v>เกินดุล</v>
      </c>
      <c r="CD48" s="9"/>
      <c r="CE48" s="86" t="str">
        <f>IF(CE36&gt;0,"ผลเกินดุล",IF(CE36=0,"ผลสมดุล","ผลขาดดุล"))</f>
        <v>ผลขาดดุล</v>
      </c>
      <c r="CJ48" s="38" t="str">
        <f>IF(CJ36&gt;0,"เกินดุล",IF(CJ36=0,"สมดุล","ขาดดุล"))</f>
        <v>เกินดุล</v>
      </c>
      <c r="CK48" s="9"/>
      <c r="CL48" s="86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6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86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86" t="str">
        <f>IF(DG36&gt;0,"ผลเกินดุล",IF(DG36=0,"ผลสมดุล","ผลขาดดุล"))</f>
        <v>ผลขาดดุล</v>
      </c>
    </row>
    <row r="49" spans="4:114">
      <c r="D49" s="38" t="str">
        <f>IF(D36&gt;0,"เกินดุล",IF(D36=0,"สมดุล","ขาดดุล"))</f>
        <v>เกินดุล</v>
      </c>
      <c r="F49" s="86" t="str">
        <f>IF(F36&gt;0,"ผลเกินดุล",IF(F36=0,"ผลสมดุล","ผลขาดดุล"))</f>
        <v>ผลขาดดุล</v>
      </c>
    </row>
    <row r="51" spans="4:114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82" priority="115" stopIfTrue="1" operator="lessThan">
      <formula>0</formula>
    </cfRule>
  </conditionalFormatting>
  <conditionalFormatting sqref="C40">
    <cfRule type="cellIs" dxfId="81" priority="873" stopIfTrue="1" operator="lessThan">
      <formula>0</formula>
    </cfRule>
  </conditionalFormatting>
  <conditionalFormatting sqref="C42:DQ42">
    <cfRule type="cellIs" dxfId="80" priority="114" operator="lessThan">
      <formula>0</formula>
    </cfRule>
  </conditionalFormatting>
  <conditionalFormatting sqref="C43:DQ43">
    <cfRule type="cellIs" dxfId="79" priority="908" stopIfTrue="1" operator="lessThan">
      <formula>0</formula>
    </cfRule>
  </conditionalFormatting>
  <conditionalFormatting sqref="E1:H16">
    <cfRule type="cellIs" dxfId="78" priority="899" stopIfTrue="1" operator="lessThan">
      <formula>0</formula>
    </cfRule>
  </conditionalFormatting>
  <conditionalFormatting sqref="G17:H17">
    <cfRule type="cellIs" dxfId="77" priority="894" stopIfTrue="1" operator="lessThan">
      <formula>0</formula>
    </cfRule>
  </conditionalFormatting>
  <conditionalFormatting sqref="G33:H33">
    <cfRule type="cellIs" dxfId="76" priority="362" stopIfTrue="1" operator="lessThan">
      <formula>0</formula>
    </cfRule>
  </conditionalFormatting>
  <conditionalFormatting sqref="H34:H35 E36:H36 E37 G37:H37">
    <cfRule type="cellIs" dxfId="75" priority="892" stopIfTrue="1" operator="lessThan">
      <formula>0</formula>
    </cfRule>
  </conditionalFormatting>
  <conditionalFormatting sqref="L37 N37:O37">
    <cfRule type="cellIs" dxfId="74" priority="891" stopIfTrue="1" operator="lessThan">
      <formula>0</formula>
    </cfRule>
  </conditionalFormatting>
  <conditionalFormatting sqref="L48">
    <cfRule type="cellIs" dxfId="73" priority="864" stopIfTrue="1" operator="lessThan">
      <formula>0</formula>
    </cfRule>
  </conditionalFormatting>
  <conditionalFormatting sqref="L1:O3 L5:O16">
    <cfRule type="cellIs" dxfId="72" priority="3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1" priority="867" stopIfTrue="1" operator="lessThan">
      <formula>0</formula>
    </cfRule>
  </conditionalFormatting>
  <conditionalFormatting sqref="N33:O33">
    <cfRule type="cellIs" dxfId="70" priority="361" stopIfTrue="1" operator="lessThan">
      <formula>0</formula>
    </cfRule>
  </conditionalFormatting>
  <conditionalFormatting sqref="S37 U37:V37">
    <cfRule type="cellIs" dxfId="69" priority="890" stopIfTrue="1" operator="lessThan">
      <formula>0</formula>
    </cfRule>
  </conditionalFormatting>
  <conditionalFormatting sqref="S48">
    <cfRule type="cellIs" dxfId="68" priority="863" stopIfTrue="1" operator="lessThan">
      <formula>0</formula>
    </cfRule>
  </conditionalFormatting>
  <conditionalFormatting sqref="S1:V3 S5:V16">
    <cfRule type="cellIs" dxfId="67" priority="31" stopIfTrue="1" operator="lessThan">
      <formula>0</formula>
    </cfRule>
  </conditionalFormatting>
  <conditionalFormatting sqref="U33:V33">
    <cfRule type="cellIs" dxfId="66" priority="360" stopIfTrue="1" operator="lessThan">
      <formula>0</formula>
    </cfRule>
  </conditionalFormatting>
  <conditionalFormatting sqref="Z37 AB37:AC37">
    <cfRule type="cellIs" dxfId="65" priority="889" stopIfTrue="1" operator="lessThan">
      <formula>0</formula>
    </cfRule>
  </conditionalFormatting>
  <conditionalFormatting sqref="Z48">
    <cfRule type="cellIs" dxfId="64" priority="862" stopIfTrue="1" operator="lessThan">
      <formula>0</formula>
    </cfRule>
  </conditionalFormatting>
  <conditionalFormatting sqref="Z1:AC3 Z5:AC14">
    <cfRule type="cellIs" dxfId="63" priority="30" stopIfTrue="1" operator="lessThan">
      <formula>0</formula>
    </cfRule>
  </conditionalFormatting>
  <conditionalFormatting sqref="AB33:AC33">
    <cfRule type="cellIs" dxfId="62" priority="359" stopIfTrue="1" operator="lessThan">
      <formula>0</formula>
    </cfRule>
  </conditionalFormatting>
  <conditionalFormatting sqref="AG37 AI37:AJ37">
    <cfRule type="cellIs" dxfId="61" priority="888" stopIfTrue="1" operator="lessThan">
      <formula>0</formula>
    </cfRule>
  </conditionalFormatting>
  <conditionalFormatting sqref="AG48">
    <cfRule type="cellIs" dxfId="60" priority="861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58" priority="954" stopIfTrue="1" operator="lessThan">
      <formula>0</formula>
    </cfRule>
  </conditionalFormatting>
  <conditionalFormatting sqref="AG18:DQ32">
    <cfRule type="cellIs" dxfId="57" priority="97" stopIfTrue="1" operator="lessThan">
      <formula>0</formula>
    </cfRule>
  </conditionalFormatting>
  <conditionalFormatting sqref="AI33:AJ33">
    <cfRule type="cellIs" dxfId="56" priority="358" stopIfTrue="1" operator="lessThan">
      <formula>0</formula>
    </cfRule>
  </conditionalFormatting>
  <conditionalFormatting sqref="AN37 AP37:AQ37">
    <cfRule type="cellIs" dxfId="55" priority="887" stopIfTrue="1" operator="lessThan">
      <formula>0</formula>
    </cfRule>
  </conditionalFormatting>
  <conditionalFormatting sqref="AN48">
    <cfRule type="cellIs" dxfId="54" priority="860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52" priority="846" stopIfTrue="1" operator="lessThan">
      <formula>0</formula>
    </cfRule>
  </conditionalFormatting>
  <conditionalFormatting sqref="AU37 AW37:AX37">
    <cfRule type="cellIs" dxfId="51" priority="886" stopIfTrue="1" operator="lessThan">
      <formula>0</formula>
    </cfRule>
  </conditionalFormatting>
  <conditionalFormatting sqref="AU48">
    <cfRule type="cellIs" dxfId="50" priority="859" stopIfTrue="1" operator="lessThan">
      <formula>0</formula>
    </cfRule>
  </conditionalFormatting>
  <conditionalFormatting sqref="BB37 BD37:BE37">
    <cfRule type="cellIs" dxfId="48" priority="885" stopIfTrue="1" operator="lessThan">
      <formula>0</formula>
    </cfRule>
  </conditionalFormatting>
  <conditionalFormatting sqref="BB48">
    <cfRule type="cellIs" dxfId="47" priority="858" stopIfTrue="1" operator="lessThan">
      <formula>0</formula>
    </cfRule>
  </conditionalFormatting>
  <conditionalFormatting sqref="BI37 BK37:BL37">
    <cfRule type="cellIs" dxfId="45" priority="884" stopIfTrue="1" operator="lessThan">
      <formula>0</formula>
    </cfRule>
  </conditionalFormatting>
  <conditionalFormatting sqref="BI48">
    <cfRule type="cellIs" dxfId="44" priority="857" stopIfTrue="1" operator="lessThan">
      <formula>0</formula>
    </cfRule>
  </conditionalFormatting>
  <conditionalFormatting sqref="BP37 BR37:BS37">
    <cfRule type="cellIs" dxfId="42" priority="883" stopIfTrue="1" operator="lessThan">
      <formula>0</formula>
    </cfRule>
  </conditionalFormatting>
  <conditionalFormatting sqref="BP48">
    <cfRule type="cellIs" dxfId="41" priority="856" stopIfTrue="1" operator="lessThan">
      <formula>0</formula>
    </cfRule>
  </conditionalFormatting>
  <conditionalFormatting sqref="BW37 BY37:BZ37">
    <cfRule type="cellIs" dxfId="39" priority="882" stopIfTrue="1" operator="lessThan">
      <formula>0</formula>
    </cfRule>
  </conditionalFormatting>
  <conditionalFormatting sqref="BW48">
    <cfRule type="cellIs" dxfId="38" priority="855" stopIfTrue="1" operator="lessThan">
      <formula>0</formula>
    </cfRule>
  </conditionalFormatting>
  <conditionalFormatting sqref="CD37 CF37:CG37">
    <cfRule type="cellIs" dxfId="36" priority="881" stopIfTrue="1" operator="lessThan">
      <formula>0</formula>
    </cfRule>
  </conditionalFormatting>
  <conditionalFormatting sqref="CD48">
    <cfRule type="cellIs" dxfId="35" priority="854" stopIfTrue="1" operator="lessThan">
      <formula>0</formula>
    </cfRule>
  </conditionalFormatting>
  <conditionalFormatting sqref="CK37 CM37:CN37">
    <cfRule type="cellIs" dxfId="33" priority="880" stopIfTrue="1" operator="lessThan">
      <formula>0</formula>
    </cfRule>
  </conditionalFormatting>
  <conditionalFormatting sqref="CK48">
    <cfRule type="cellIs" dxfId="32" priority="853" stopIfTrue="1" operator="lessThan">
      <formula>0</formula>
    </cfRule>
  </conditionalFormatting>
  <conditionalFormatting sqref="CR37 CT37:CU37">
    <cfRule type="cellIs" dxfId="30" priority="879" stopIfTrue="1" operator="lessThan">
      <formula>0</formula>
    </cfRule>
  </conditionalFormatting>
  <conditionalFormatting sqref="CR48">
    <cfRule type="cellIs" dxfId="29" priority="852" stopIfTrue="1" operator="lessThan">
      <formula>0</formula>
    </cfRule>
  </conditionalFormatting>
  <conditionalFormatting sqref="CY37 DA37:DB37">
    <cfRule type="cellIs" dxfId="27" priority="878" stopIfTrue="1" operator="lessThan">
      <formula>0</formula>
    </cfRule>
  </conditionalFormatting>
  <conditionalFormatting sqref="CY48">
    <cfRule type="cellIs" dxfId="26" priority="851" stopIfTrue="1" operator="lessThan">
      <formula>0</formula>
    </cfRule>
  </conditionalFormatting>
  <conditionalFormatting sqref="DF37 DH37:DI37">
    <cfRule type="cellIs" dxfId="24" priority="877" stopIfTrue="1" operator="lessThan">
      <formula>0</formula>
    </cfRule>
  </conditionalFormatting>
  <conditionalFormatting sqref="DF48">
    <cfRule type="cellIs" dxfId="23" priority="850" stopIfTrue="1" operator="lessThan">
      <formula>0</formula>
    </cfRule>
  </conditionalFormatting>
  <conditionalFormatting sqref="DK5:DQ16">
    <cfRule type="cellIs" dxfId="21" priority="117" stopIfTrue="1" operator="lessThan">
      <formula>0</formula>
    </cfRule>
  </conditionalFormatting>
  <conditionalFormatting sqref="DM37 DO37:DP37">
    <cfRule type="cellIs" dxfId="20" priority="876" stopIfTrue="1" operator="lessThan">
      <formula>0</formula>
    </cfRule>
  </conditionalFormatting>
  <conditionalFormatting sqref="DO17:DP17">
    <cfRule type="cellIs" dxfId="18" priority="866" stopIfTrue="1" operator="lessThan">
      <formula>0</formula>
    </cfRule>
  </conditionalFormatting>
  <conditionalFormatting sqref="L4:O4">
    <cfRule type="cellIs" dxfId="17" priority="16" stopIfTrue="1" operator="lessThan">
      <formula>0</formula>
    </cfRule>
  </conditionalFormatting>
  <conditionalFormatting sqref="S4:V4">
    <cfRule type="cellIs" dxfId="16" priority="15" stopIfTrue="1" operator="lessThan">
      <formula>0</formula>
    </cfRule>
  </conditionalFormatting>
  <conditionalFormatting sqref="Z4:AC4">
    <cfRule type="cellIs" dxfId="15" priority="14" stopIfTrue="1" operator="lessThan">
      <formula>0</formula>
    </cfRule>
  </conditionalFormatting>
  <conditionalFormatting sqref="AG4:AJ4">
    <cfRule type="cellIs" dxfId="14" priority="13" stopIfTrue="1" operator="lessThan">
      <formula>0</formula>
    </cfRule>
  </conditionalFormatting>
  <conditionalFormatting sqref="AN4:AQ4">
    <cfRule type="cellIs" dxfId="13" priority="12" stopIfTrue="1" operator="lessThan">
      <formula>0</formula>
    </cfRule>
  </conditionalFormatting>
  <conditionalFormatting sqref="AU4:AX4">
    <cfRule type="cellIs" dxfId="12" priority="11" stopIfTrue="1" operator="lessThan">
      <formula>0</formula>
    </cfRule>
  </conditionalFormatting>
  <conditionalFormatting sqref="BB4:BE4">
    <cfRule type="cellIs" dxfId="11" priority="10" stopIfTrue="1" operator="lessThan">
      <formula>0</formula>
    </cfRule>
  </conditionalFormatting>
  <conditionalFormatting sqref="BI4:BL4">
    <cfRule type="cellIs" dxfId="10" priority="9" stopIfTrue="1" operator="lessThan">
      <formula>0</formula>
    </cfRule>
  </conditionalFormatting>
  <conditionalFormatting sqref="BP4:BS4">
    <cfRule type="cellIs" dxfId="9" priority="8" stopIfTrue="1" operator="lessThan">
      <formula>0</formula>
    </cfRule>
  </conditionalFormatting>
  <conditionalFormatting sqref="BW4:BZ4">
    <cfRule type="cellIs" dxfId="8" priority="7" stopIfTrue="1" operator="lessThan">
      <formula>0</formula>
    </cfRule>
  </conditionalFormatting>
  <conditionalFormatting sqref="CD4:CG4">
    <cfRule type="cellIs" dxfId="7" priority="6" stopIfTrue="1" operator="lessThan">
      <formula>0</formula>
    </cfRule>
  </conditionalFormatting>
  <conditionalFormatting sqref="CK4:CN4">
    <cfRule type="cellIs" dxfId="6" priority="5" stopIfTrue="1" operator="lessThan">
      <formula>0</formula>
    </cfRule>
  </conditionalFormatting>
  <conditionalFormatting sqref="CR4:CU4">
    <cfRule type="cellIs" dxfId="5" priority="4" stopIfTrue="1" operator="lessThan">
      <formula>0</formula>
    </cfRule>
  </conditionalFormatting>
  <conditionalFormatting sqref="CY4:DB4">
    <cfRule type="cellIs" dxfId="4" priority="3" stopIfTrue="1" operator="lessThan">
      <formula>0</formula>
    </cfRule>
  </conditionalFormatting>
  <conditionalFormatting sqref="DF4:DI4">
    <cfRule type="cellIs" dxfId="3" priority="2" stopIfTrue="1" operator="lessThan">
      <formula>0</formula>
    </cfRule>
  </conditionalFormatting>
  <conditionalFormatting sqref="DM4:DP4">
    <cfRule type="cellIs" dxfId="2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H35" sqref="H35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>
      <c r="A1" s="95" t="s">
        <v>2875</v>
      </c>
      <c r="B1" s="95"/>
      <c r="C1" s="95"/>
      <c r="D1" s="95"/>
      <c r="E1" s="95"/>
      <c r="G1" s="96" t="s">
        <v>2878</v>
      </c>
      <c r="H1" s="97"/>
      <c r="I1" s="97"/>
      <c r="J1" s="97"/>
      <c r="K1" s="97"/>
      <c r="L1" s="97"/>
      <c r="M1" s="98"/>
    </row>
    <row r="2" spans="1:17" ht="29.25" customHeight="1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99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>
      <c r="A3" s="43"/>
      <c r="B3" s="41"/>
      <c r="C3" s="41" t="s">
        <v>2858</v>
      </c>
      <c r="D3" s="41" t="s">
        <v>2860</v>
      </c>
      <c r="E3" s="41"/>
      <c r="G3" s="100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>
      <c r="A4" s="44" t="s">
        <v>16</v>
      </c>
      <c r="B4" s="45">
        <f>+'Planfin_ส.ค.66'!D34</f>
        <v>1667647514.97</v>
      </c>
      <c r="C4" s="45">
        <f>+'Planfin_ส.ค.66'!D35</f>
        <v>1547938760</v>
      </c>
      <c r="D4" s="45">
        <f>+'Planfin_ส.ค.66'!D36</f>
        <v>119708754.97000003</v>
      </c>
      <c r="E4" s="39" t="str">
        <f>+'Planfin_ส.ค.66'!D37</f>
        <v>เกินดุล</v>
      </c>
      <c r="F4" s="70"/>
      <c r="G4" s="71" t="s">
        <v>16</v>
      </c>
      <c r="H4" s="74">
        <f>+'Planfin_ส.ค.66'!D34</f>
        <v>1667647514.97</v>
      </c>
      <c r="I4" s="74">
        <f>+'Planfin_ส.ค.66'!D35</f>
        <v>1547938760</v>
      </c>
      <c r="J4" s="77">
        <f>+'Planfin_ส.ค.66'!F34</f>
        <v>1452138045.1899998</v>
      </c>
      <c r="K4" s="77">
        <f>+'Planfin_ส.ค.66'!F35</f>
        <v>1480023289.6100004</v>
      </c>
      <c r="L4" s="89">
        <f>+'Planfin_ส.ค.66'!F36</f>
        <v>-27885244.420000553</v>
      </c>
      <c r="M4" s="92" t="str">
        <f>+'Planfin_ส.ค.66'!F37</f>
        <v>ผลขาดดุล</v>
      </c>
    </row>
    <row r="5" spans="1:17" ht="25.5" customHeight="1" thickBot="1">
      <c r="A5" s="44" t="s">
        <v>300</v>
      </c>
      <c r="B5" s="45">
        <f>+'Planfin_ส.ค.66'!K34</f>
        <v>532380000</v>
      </c>
      <c r="C5" s="45">
        <f>+'Planfin_ส.ค.66'!K35</f>
        <v>512110000</v>
      </c>
      <c r="D5" s="45">
        <f>+'Planfin_ส.ค.66'!K36</f>
        <v>20270000</v>
      </c>
      <c r="E5" s="39" t="str">
        <f>+'Planfin_ส.ค.66'!K37</f>
        <v>เกินดุล</v>
      </c>
      <c r="G5" s="72" t="s">
        <v>300</v>
      </c>
      <c r="H5" s="75">
        <f>+'Planfin_ส.ค.66'!K34</f>
        <v>532380000</v>
      </c>
      <c r="I5" s="75">
        <f>+'Planfin_ส.ค.66'!K35</f>
        <v>512110000</v>
      </c>
      <c r="J5" s="78">
        <f>+'Planfin_ส.ค.66'!M34</f>
        <v>490538744.85000002</v>
      </c>
      <c r="K5" s="78">
        <f>+'Planfin_ส.ค.66'!M35</f>
        <v>451926178.35000002</v>
      </c>
      <c r="L5" s="78">
        <f>+'Planfin_ส.ค.66'!M36</f>
        <v>38612566.5</v>
      </c>
      <c r="M5" s="80" t="str">
        <f>+'Planfin_ส.ค.66'!M37</f>
        <v>ผลเกินดุล</v>
      </c>
    </row>
    <row r="6" spans="1:17" ht="25.5" customHeight="1" thickBot="1">
      <c r="A6" s="44" t="s">
        <v>462</v>
      </c>
      <c r="B6" s="45">
        <f>+'Planfin_ส.ค.66'!R34</f>
        <v>143527647.69999999</v>
      </c>
      <c r="C6" s="45">
        <f>+'Planfin_ส.ค.66'!R35</f>
        <v>123863320.06000002</v>
      </c>
      <c r="D6" s="45">
        <f>+'Planfin_ส.ค.66'!R36</f>
        <v>19664327.639999971</v>
      </c>
      <c r="E6" s="39" t="str">
        <f>+'Planfin_ส.ค.66'!R37</f>
        <v>เกินดุล</v>
      </c>
      <c r="G6" s="72" t="s">
        <v>462</v>
      </c>
      <c r="H6" s="75">
        <f>+'Planfin_ส.ค.66'!R34</f>
        <v>143527647.69999999</v>
      </c>
      <c r="I6" s="75">
        <f>+'Planfin_ส.ค.66'!R35</f>
        <v>123863320.06000002</v>
      </c>
      <c r="J6" s="78">
        <f>+'Planfin_ส.ค.66'!T34</f>
        <v>104698056.16000004</v>
      </c>
      <c r="K6" s="78">
        <f>+'Planfin_ส.ค.66'!T35</f>
        <v>117654144.73999999</v>
      </c>
      <c r="L6" s="90">
        <f>+'Planfin_ส.ค.66'!T36</f>
        <v>-12956088.579999954</v>
      </c>
      <c r="M6" s="87" t="str">
        <f>+'Planfin_ส.ค.66'!T37</f>
        <v>ผลขาดดุล</v>
      </c>
    </row>
    <row r="7" spans="1:17" ht="25.5" customHeight="1" thickBot="1">
      <c r="A7" s="44" t="s">
        <v>2862</v>
      </c>
      <c r="B7" s="45">
        <f>+'Planfin_ส.ค.66'!Y34</f>
        <v>102490963</v>
      </c>
      <c r="C7" s="45">
        <f>+'Planfin_ส.ค.66'!Y35</f>
        <v>102293920.22999999</v>
      </c>
      <c r="D7" s="45">
        <f>+'Planfin_ส.ค.66'!Y36</f>
        <v>197042.77000001073</v>
      </c>
      <c r="E7" s="39" t="str">
        <f>+'Planfin_ส.ค.66'!Y37</f>
        <v>เกินดุล</v>
      </c>
      <c r="G7" s="72" t="s">
        <v>2862</v>
      </c>
      <c r="H7" s="75">
        <f>+'Planfin_ส.ค.66'!Y34</f>
        <v>102490963</v>
      </c>
      <c r="I7" s="75">
        <f>+'Planfin_ส.ค.66'!Y35</f>
        <v>102293920.22999999</v>
      </c>
      <c r="J7" s="78">
        <f>+'Planfin_ส.ค.66'!AA34</f>
        <v>82708665.74000001</v>
      </c>
      <c r="K7" s="78">
        <f>+'Planfin_ส.ค.66'!AA35</f>
        <v>93795288.199999988</v>
      </c>
      <c r="L7" s="90">
        <f>+'Planfin_ส.ค.66'!AA36</f>
        <v>-11086622.459999979</v>
      </c>
      <c r="M7" s="87" t="str">
        <f>+'Planfin_ส.ค.66'!AA37</f>
        <v>ผลขาดดุล</v>
      </c>
    </row>
    <row r="8" spans="1:17" ht="25.5" customHeight="1" thickBot="1">
      <c r="A8" s="44" t="s">
        <v>1613</v>
      </c>
      <c r="B8" s="45">
        <f>+'Planfin_ส.ค.66'!AF34</f>
        <v>102356301.09999999</v>
      </c>
      <c r="C8" s="45">
        <f>+'Planfin_ส.ค.66'!AF35</f>
        <v>98314759.800000012</v>
      </c>
      <c r="D8" s="45">
        <f>+'Planfin_ส.ค.66'!AF36</f>
        <v>4041541.2999999821</v>
      </c>
      <c r="E8" s="39" t="str">
        <f>+'Planfin_ส.ค.66'!AF37</f>
        <v>เกินดุล</v>
      </c>
      <c r="G8" s="72" t="s">
        <v>1613</v>
      </c>
      <c r="H8" s="75">
        <f>+'Planfin_ส.ค.66'!AF34</f>
        <v>102356301.09999999</v>
      </c>
      <c r="I8" s="75">
        <f>+'Planfin_ส.ค.66'!AF35</f>
        <v>98314759.800000012</v>
      </c>
      <c r="J8" s="78">
        <f>+'Planfin_ส.ค.66'!AH34</f>
        <v>78729801.299999997</v>
      </c>
      <c r="K8" s="78">
        <f>+'Planfin_ส.ค.66'!AH35</f>
        <v>95199822.090000004</v>
      </c>
      <c r="L8" s="90">
        <f>+'Planfin_ส.ค.66'!AH36</f>
        <v>-16470020.790000007</v>
      </c>
      <c r="M8" s="87" t="str">
        <f>+'Planfin_ส.ค.66'!AH37</f>
        <v>ผลขาดดุล</v>
      </c>
      <c r="Q8" s="18"/>
    </row>
    <row r="9" spans="1:17" ht="25.5" customHeight="1" thickBot="1">
      <c r="A9" s="44" t="s">
        <v>468</v>
      </c>
      <c r="B9" s="45">
        <f>+'Planfin_ส.ค.66'!AM34</f>
        <v>80295800</v>
      </c>
      <c r="C9" s="45">
        <f>+'Planfin_ส.ค.66'!AM35</f>
        <v>80259400</v>
      </c>
      <c r="D9" s="45">
        <f>+'Planfin_ส.ค.66'!AM36</f>
        <v>36400</v>
      </c>
      <c r="E9" s="39" t="str">
        <f>+'Planfin_ส.ค.66'!AM37</f>
        <v>เกินดุล</v>
      </c>
      <c r="G9" s="72" t="s">
        <v>468</v>
      </c>
      <c r="H9" s="75">
        <f>+'Planfin_ส.ค.66'!AM34</f>
        <v>80295800</v>
      </c>
      <c r="I9" s="75">
        <f>+'Planfin_ส.ค.66'!AM35</f>
        <v>80259400</v>
      </c>
      <c r="J9" s="78">
        <f>+'Planfin_ส.ค.66'!AO34</f>
        <v>61637113.920000002</v>
      </c>
      <c r="K9" s="78">
        <f>+'Planfin_ส.ค.66'!AO35</f>
        <v>75336554.289999992</v>
      </c>
      <c r="L9" s="90">
        <f>+'Planfin_ส.ค.66'!AO36</f>
        <v>-13699440.36999999</v>
      </c>
      <c r="M9" s="87" t="str">
        <f>+'Planfin_ส.ค.66'!AO37</f>
        <v>ผลขาดดุล</v>
      </c>
    </row>
    <row r="10" spans="1:17" ht="25.5" customHeight="1" thickBot="1">
      <c r="A10" s="44" t="s">
        <v>470</v>
      </c>
      <c r="B10" s="45">
        <f>+'Planfin_ส.ค.66'!AT34</f>
        <v>296200000</v>
      </c>
      <c r="C10" s="45">
        <f>+'Planfin_ส.ค.66'!AT35</f>
        <v>284974996.32999998</v>
      </c>
      <c r="D10" s="45">
        <f>+'Planfin_ส.ค.66'!AT36</f>
        <v>11225003.670000017</v>
      </c>
      <c r="E10" s="39" t="str">
        <f>+'Planfin_ส.ค.66'!AT37</f>
        <v>เกินดุล</v>
      </c>
      <c r="G10" s="72" t="s">
        <v>470</v>
      </c>
      <c r="H10" s="75">
        <f>+'Planfin_ส.ค.66'!AT34</f>
        <v>296200000</v>
      </c>
      <c r="I10" s="75">
        <f>+'Planfin_ส.ค.66'!AT35</f>
        <v>284974996.32999998</v>
      </c>
      <c r="J10" s="78">
        <f>+'Planfin_ส.ค.66'!AV34</f>
        <v>254355904.42999998</v>
      </c>
      <c r="K10" s="78">
        <f>+'Planfin_ส.ค.66'!AV35</f>
        <v>268054411.18000001</v>
      </c>
      <c r="L10" s="90">
        <f>+'Planfin_ส.ค.66'!AV36</f>
        <v>-13698506.75000003</v>
      </c>
      <c r="M10" s="88" t="str">
        <f>+'Planfin_ส.ค.66'!AV37</f>
        <v>ผลขาดดุล</v>
      </c>
    </row>
    <row r="11" spans="1:17" ht="25.5" customHeight="1" thickBot="1">
      <c r="A11" s="44" t="s">
        <v>472</v>
      </c>
      <c r="B11" s="45">
        <f>+'Planfin_ส.ค.66'!BA34</f>
        <v>108276494.00999999</v>
      </c>
      <c r="C11" s="45">
        <f>+'Planfin_ส.ค.66'!BA35</f>
        <v>103777987.09999999</v>
      </c>
      <c r="D11" s="45">
        <f>+'Planfin_ส.ค.66'!BA36</f>
        <v>4498506.9099999964</v>
      </c>
      <c r="E11" s="39" t="str">
        <f>+'Planfin_ส.ค.66'!BA37</f>
        <v>เกินดุล</v>
      </c>
      <c r="G11" s="72" t="s">
        <v>472</v>
      </c>
      <c r="H11" s="75">
        <f>+'Planfin_ส.ค.66'!BA34</f>
        <v>108276494.00999999</v>
      </c>
      <c r="I11" s="75">
        <f>+'Planfin_ส.ค.66'!BA35</f>
        <v>103777987.09999999</v>
      </c>
      <c r="J11" s="78">
        <f>+'Planfin_ส.ค.66'!BC34</f>
        <v>83812368.810000002</v>
      </c>
      <c r="K11" s="78">
        <f>+'Planfin_ส.ค.66'!BC35</f>
        <v>92416189.840000004</v>
      </c>
      <c r="L11" s="90">
        <f>+'Planfin_ส.ค.66'!BC36</f>
        <v>-8603821.0300000012</v>
      </c>
      <c r="M11" s="87" t="str">
        <f>+'Planfin_ส.ค.66'!BC37</f>
        <v>ผลขาดดุล</v>
      </c>
    </row>
    <row r="12" spans="1:17" ht="25.5" customHeight="1" thickBot="1">
      <c r="A12" s="44" t="s">
        <v>474</v>
      </c>
      <c r="B12" s="45">
        <f>+'Planfin_ส.ค.66'!BH34</f>
        <v>112166671.34</v>
      </c>
      <c r="C12" s="45">
        <f>+'Planfin_ส.ค.66'!BH35</f>
        <v>106431874.62</v>
      </c>
      <c r="D12" s="45">
        <f>+'Planfin_ส.ค.66'!BH36</f>
        <v>5734796.7199999988</v>
      </c>
      <c r="E12" s="39" t="str">
        <f>+'Planfin_ส.ค.66'!BH37</f>
        <v>เกินดุล</v>
      </c>
      <c r="G12" s="72" t="s">
        <v>474</v>
      </c>
      <c r="H12" s="75">
        <f>+'Planfin_ส.ค.66'!BH34</f>
        <v>112166671.34</v>
      </c>
      <c r="I12" s="75">
        <f>+'Planfin_ส.ค.66'!BH35</f>
        <v>106431874.62</v>
      </c>
      <c r="J12" s="78">
        <f>+'Planfin_ส.ค.66'!BJ34</f>
        <v>81785198.879999995</v>
      </c>
      <c r="K12" s="78">
        <f>+'Planfin_ส.ค.66'!BJ35</f>
        <v>97992154.530000001</v>
      </c>
      <c r="L12" s="90">
        <f>+'Planfin_ส.ค.66'!BJ36</f>
        <v>-16206955.650000006</v>
      </c>
      <c r="M12" s="87" t="str">
        <f>+'Planfin_ส.ค.66'!BJ37</f>
        <v>ผลขาดดุล</v>
      </c>
    </row>
    <row r="13" spans="1:17" ht="25.5" customHeight="1" thickBot="1">
      <c r="A13" s="44" t="s">
        <v>476</v>
      </c>
      <c r="B13" s="45">
        <f>+'Planfin_ส.ค.66'!BO34</f>
        <v>108766000</v>
      </c>
      <c r="C13" s="45">
        <f>+'Planfin_ส.ค.66'!BO35</f>
        <v>104400487.29000001</v>
      </c>
      <c r="D13" s="45">
        <f>+'Planfin_ส.ค.66'!BO36</f>
        <v>4365512.7099999934</v>
      </c>
      <c r="E13" s="39" t="str">
        <f>+'Planfin_ส.ค.66'!BO37</f>
        <v>เกินดุล</v>
      </c>
      <c r="G13" s="72" t="s">
        <v>476</v>
      </c>
      <c r="H13" s="75">
        <f>+'Planfin_ส.ค.66'!BO34</f>
        <v>108766000</v>
      </c>
      <c r="I13" s="75">
        <f>+'Planfin_ส.ค.66'!BO35</f>
        <v>104400487.29000001</v>
      </c>
      <c r="J13" s="78">
        <f>+'Planfin_ส.ค.66'!BQ34</f>
        <v>96524564.719999999</v>
      </c>
      <c r="K13" s="78">
        <f>+'Planfin_ส.ค.66'!BQ35</f>
        <v>93102385.180000007</v>
      </c>
      <c r="L13" s="78">
        <f>+'Planfin_ส.ค.66'!BQ36</f>
        <v>3422179.5399999917</v>
      </c>
      <c r="M13" s="81" t="str">
        <f>+'Planfin_ส.ค.66'!BQ37</f>
        <v>ผลเกินดุล</v>
      </c>
    </row>
    <row r="14" spans="1:17" ht="25.5" customHeight="1" thickBot="1">
      <c r="A14" s="44" t="s">
        <v>478</v>
      </c>
      <c r="B14" s="45">
        <f>+'Planfin_ส.ค.66'!BV34</f>
        <v>94900246</v>
      </c>
      <c r="C14" s="45">
        <f>+'Planfin_ส.ค.66'!BV35</f>
        <v>94869666</v>
      </c>
      <c r="D14" s="45">
        <f>+'Planfin_ส.ค.66'!BV36</f>
        <v>30580</v>
      </c>
      <c r="E14" s="39" t="str">
        <f>+'Planfin_ส.ค.66'!BV37</f>
        <v>เกินดุล</v>
      </c>
      <c r="G14" s="72" t="s">
        <v>478</v>
      </c>
      <c r="H14" s="75">
        <f>+'Planfin_ส.ค.66'!BV34</f>
        <v>94900246</v>
      </c>
      <c r="I14" s="75">
        <f>+'Planfin_ส.ค.66'!BV35</f>
        <v>94869666</v>
      </c>
      <c r="J14" s="78">
        <f>+'Planfin_ส.ค.66'!BX34</f>
        <v>89401933.090000004</v>
      </c>
      <c r="K14" s="78">
        <f>+'Planfin_ส.ค.66'!BX35</f>
        <v>103532169.52000001</v>
      </c>
      <c r="L14" s="90">
        <f>+'Planfin_ส.ค.66'!BX36</f>
        <v>-14130236.430000007</v>
      </c>
      <c r="M14" s="88" t="str">
        <f>+'Planfin_ส.ค.66'!BX37</f>
        <v>ผลขาดดุล</v>
      </c>
    </row>
    <row r="15" spans="1:17" ht="25.5" customHeight="1" thickBot="1">
      <c r="A15" s="44" t="s">
        <v>480</v>
      </c>
      <c r="B15" s="45">
        <f>+'Planfin_ส.ค.66'!CC34</f>
        <v>208126714.62</v>
      </c>
      <c r="C15" s="45">
        <f>+'Planfin_ส.ค.66'!CC35</f>
        <v>201533463.71000001</v>
      </c>
      <c r="D15" s="45">
        <f>+'Planfin_ส.ค.66'!CC36</f>
        <v>6593250.9099999964</v>
      </c>
      <c r="E15" s="39" t="str">
        <f>+'Planfin_ส.ค.66'!CC37</f>
        <v>เกินดุล</v>
      </c>
      <c r="G15" s="72" t="s">
        <v>480</v>
      </c>
      <c r="H15" s="75">
        <f>+'Planfin_ส.ค.66'!CC34</f>
        <v>208126714.62</v>
      </c>
      <c r="I15" s="75">
        <f>+'Planfin_ส.ค.66'!CC35</f>
        <v>201533463.71000001</v>
      </c>
      <c r="J15" s="78">
        <f>+'Planfin_ส.ค.66'!CE34</f>
        <v>138960901.75999999</v>
      </c>
      <c r="K15" s="78">
        <f>+'Planfin_ส.ค.66'!CE35</f>
        <v>165868278.06</v>
      </c>
      <c r="L15" s="90">
        <f>+'Planfin_ส.ค.66'!CE36</f>
        <v>-26907376.300000012</v>
      </c>
      <c r="M15" s="88" t="str">
        <f>+'Planfin_ส.ค.66'!CE37</f>
        <v>ผลขาดดุล</v>
      </c>
    </row>
    <row r="16" spans="1:17" ht="25.5" customHeight="1" thickBot="1">
      <c r="A16" s="44" t="s">
        <v>482</v>
      </c>
      <c r="B16" s="45">
        <f>+'Planfin_ส.ค.66'!CJ34</f>
        <v>49780000</v>
      </c>
      <c r="C16" s="45">
        <f>+'Planfin_ส.ค.66'!CJ35</f>
        <v>49679700</v>
      </c>
      <c r="D16" s="45">
        <f>+'Planfin_ส.ค.66'!CJ36</f>
        <v>100300</v>
      </c>
      <c r="E16" s="39" t="str">
        <f>+'Planfin_ส.ค.66'!CJ37</f>
        <v>เกินดุล</v>
      </c>
      <c r="G16" s="72" t="s">
        <v>482</v>
      </c>
      <c r="H16" s="75">
        <f>+'Planfin_ส.ค.66'!CJ34</f>
        <v>49780000</v>
      </c>
      <c r="I16" s="75">
        <f>+'Planfin_ส.ค.66'!CJ35</f>
        <v>49679700</v>
      </c>
      <c r="J16" s="78">
        <f>+'Planfin_ส.ค.66'!CL34</f>
        <v>38859217.400000006</v>
      </c>
      <c r="K16" s="78">
        <f>+'Planfin_ส.ค.66'!CL35</f>
        <v>47367880.890000001</v>
      </c>
      <c r="L16" s="90">
        <f>+'Planfin_ส.ค.66'!CL36</f>
        <v>-8508663.4899999946</v>
      </c>
      <c r="M16" s="88" t="str">
        <f>+'Planfin_ส.ค.66'!CL37</f>
        <v>ผลขาดดุล</v>
      </c>
    </row>
    <row r="17" spans="1:13" ht="25.5" customHeight="1" thickBot="1">
      <c r="A17" s="44" t="s">
        <v>484</v>
      </c>
      <c r="B17" s="45">
        <f>+'Planfin_ส.ค.66'!CQ34</f>
        <v>133335226.73999999</v>
      </c>
      <c r="C17" s="45">
        <f>+'Planfin_ส.ค.66'!CQ35</f>
        <v>133206379.59999999</v>
      </c>
      <c r="D17" s="45">
        <f>+'Planfin_ส.ค.66'!CQ36</f>
        <v>128847.1400000006</v>
      </c>
      <c r="E17" s="39" t="str">
        <f>+'Planfin_ส.ค.66'!CQ37</f>
        <v>เกินดุล</v>
      </c>
      <c r="G17" s="72" t="s">
        <v>484</v>
      </c>
      <c r="H17" s="75">
        <f>+'Planfin_ส.ค.66'!CQ34</f>
        <v>133335226.73999999</v>
      </c>
      <c r="I17" s="75">
        <f>+'Planfin_ส.ค.66'!CQ35</f>
        <v>133206379.59999999</v>
      </c>
      <c r="J17" s="78">
        <f>+'Planfin_ส.ค.66'!CS34</f>
        <v>103587048.19000001</v>
      </c>
      <c r="K17" s="78">
        <f>+'Planfin_ส.ค.66'!CS35</f>
        <v>124146718.27999999</v>
      </c>
      <c r="L17" s="90">
        <f>+'Planfin_ส.ค.66'!CS36</f>
        <v>-20559670.089999974</v>
      </c>
      <c r="M17" s="88" t="str">
        <f>+'Planfin_ส.ค.66'!CS37</f>
        <v>ผลขาดดุล</v>
      </c>
    </row>
    <row r="18" spans="1:13" ht="25.5" customHeight="1" thickBot="1">
      <c r="A18" s="44" t="s">
        <v>486</v>
      </c>
      <c r="B18" s="45">
        <f>+'Planfin_ส.ค.66'!CX34</f>
        <v>60981000</v>
      </c>
      <c r="C18" s="45">
        <f>+'Planfin_ส.ค.66'!CX35</f>
        <v>60931000</v>
      </c>
      <c r="D18" s="45">
        <f>+'Planfin_ส.ค.66'!CX36</f>
        <v>50000</v>
      </c>
      <c r="E18" s="39" t="str">
        <f>+'Planfin_ส.ค.66'!CX37</f>
        <v>เกินดุล</v>
      </c>
      <c r="G18" s="72" t="s">
        <v>486</v>
      </c>
      <c r="H18" s="75">
        <f>+'Planfin_ส.ค.66'!CX34</f>
        <v>60981000</v>
      </c>
      <c r="I18" s="75">
        <f>+'Planfin_ส.ค.66'!CX35</f>
        <v>60931000</v>
      </c>
      <c r="J18" s="78">
        <f>+'Planfin_ส.ค.66'!CZ34</f>
        <v>51686089.039999992</v>
      </c>
      <c r="K18" s="78">
        <f>+'Planfin_ส.ค.66'!CZ35</f>
        <v>65572802.86999999</v>
      </c>
      <c r="L18" s="90">
        <f>+'Planfin_ส.ค.66'!CZ36</f>
        <v>-13886713.829999998</v>
      </c>
      <c r="M18" s="88" t="str">
        <f>+'Planfin_ส.ค.66'!CZ37</f>
        <v>ผลขาดดุล</v>
      </c>
    </row>
    <row r="19" spans="1:13" ht="25.5" customHeight="1" thickBot="1">
      <c r="A19" s="44" t="s">
        <v>488</v>
      </c>
      <c r="B19" s="45">
        <f>+'Planfin_ส.ค.66'!DE34</f>
        <v>62337000</v>
      </c>
      <c r="C19" s="45">
        <f>+'Planfin_ส.ค.66'!DE35</f>
        <v>62239420.920000002</v>
      </c>
      <c r="D19" s="45">
        <f>+'Planfin_ส.ค.66'!DE36</f>
        <v>97579.079999998212</v>
      </c>
      <c r="E19" s="39" t="str">
        <f>+'Planfin_ส.ค.66'!DE37</f>
        <v>เกินดุล</v>
      </c>
      <c r="G19" s="72" t="s">
        <v>488</v>
      </c>
      <c r="H19" s="75">
        <f>+'Planfin_ส.ค.66'!DE34</f>
        <v>62337000</v>
      </c>
      <c r="I19" s="75">
        <f>+'Planfin_ส.ค.66'!DE35</f>
        <v>62239420.920000002</v>
      </c>
      <c r="J19" s="78">
        <f>+'Planfin_ส.ค.66'!DG34</f>
        <v>52799371.640000008</v>
      </c>
      <c r="K19" s="78">
        <f>+'Planfin_ส.ค.66'!DG35</f>
        <v>61006179.239999995</v>
      </c>
      <c r="L19" s="90">
        <f>+'Planfin_ส.ค.66'!DG36</f>
        <v>-8206807.5999999866</v>
      </c>
      <c r="M19" s="88" t="str">
        <f>+'Planfin_ส.ค.66'!DG37</f>
        <v>ผลขาดดุล</v>
      </c>
    </row>
    <row r="20" spans="1:13" ht="25.5" customHeight="1" thickBot="1">
      <c r="A20" s="46" t="s">
        <v>2789</v>
      </c>
      <c r="B20" s="47">
        <f>+'Planfin_ส.ค.66'!DL34</f>
        <v>3863567579.4799995</v>
      </c>
      <c r="C20" s="47">
        <f>+'Planfin_ส.ค.66'!DL35</f>
        <v>3706915135.6600003</v>
      </c>
      <c r="D20" s="47">
        <f>+'Planfin_ส.ค.66'!DN36</f>
        <v>-173530383.36999989</v>
      </c>
      <c r="E20" s="48" t="str">
        <f>+'Planfin_ส.ค.66'!DN37</f>
        <v>ผลขาดดุล</v>
      </c>
      <c r="G20" s="73" t="s">
        <v>2789</v>
      </c>
      <c r="H20" s="76">
        <f>+'Planfin_ส.ค.66'!DL34</f>
        <v>3863567579.4799995</v>
      </c>
      <c r="I20" s="76">
        <f>+'Planfin_ส.ค.66'!DL35</f>
        <v>3706915135.6600003</v>
      </c>
      <c r="J20" s="79">
        <f>SUM(J4:J19)</f>
        <v>3262223025.1200004</v>
      </c>
      <c r="K20" s="79">
        <f t="shared" ref="K20:L20" si="0">SUM(K4:K19)</f>
        <v>3432994446.8700004</v>
      </c>
      <c r="L20" s="91">
        <f t="shared" si="0"/>
        <v>-170771421.75000051</v>
      </c>
      <c r="M20" s="93" t="str">
        <f>+'Planfin_ส.ค.66'!DN37</f>
        <v>ผลขาดดุล</v>
      </c>
    </row>
    <row r="22" spans="1:13">
      <c r="B22" s="18">
        <f>SUM(B4:B19)</f>
        <v>3863567579.4799995</v>
      </c>
      <c r="C22" s="18">
        <f>SUM(C4:C19)</f>
        <v>3666825135.6599998</v>
      </c>
      <c r="D22" s="18">
        <f>SUM(D4:D19)</f>
        <v>196742443.81999999</v>
      </c>
      <c r="J22" s="20"/>
      <c r="K22" s="20"/>
      <c r="L22" s="20"/>
    </row>
    <row r="28" spans="1:13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I2" sqref="I2:I3"/>
    </sheetView>
  </sheetViews>
  <sheetFormatPr defaultColWidth="24.375" defaultRowHeight="15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>
      <c r="B1" s="60"/>
      <c r="C1" s="60"/>
      <c r="D1" s="108" t="s">
        <v>2912</v>
      </c>
      <c r="E1" s="108"/>
      <c r="F1" s="108"/>
      <c r="G1" s="108"/>
      <c r="I1" s="105" t="s">
        <v>2915</v>
      </c>
      <c r="J1" s="105"/>
      <c r="K1" s="105"/>
      <c r="L1" s="105"/>
      <c r="M1" s="105"/>
    </row>
    <row r="2" spans="2:13" ht="47.25" customHeight="1">
      <c r="B2" s="101" t="s">
        <v>2855</v>
      </c>
      <c r="C2" s="103" t="s">
        <v>2910</v>
      </c>
      <c r="D2" s="103" t="s">
        <v>2911</v>
      </c>
      <c r="E2" s="111" t="s">
        <v>2867</v>
      </c>
      <c r="F2" s="112"/>
      <c r="G2" s="113"/>
      <c r="I2" s="106" t="s">
        <v>2855</v>
      </c>
      <c r="J2" s="109" t="s">
        <v>2913</v>
      </c>
      <c r="K2" s="109" t="s">
        <v>2914</v>
      </c>
      <c r="L2" s="114" t="s">
        <v>2867</v>
      </c>
      <c r="M2" s="115"/>
    </row>
    <row r="3" spans="2:13" ht="23.25">
      <c r="B3" s="102"/>
      <c r="C3" s="104"/>
      <c r="D3" s="104"/>
      <c r="E3" s="49" t="s">
        <v>2868</v>
      </c>
      <c r="F3" s="83" t="s">
        <v>2879</v>
      </c>
      <c r="G3" s="61" t="s">
        <v>2869</v>
      </c>
      <c r="I3" s="107"/>
      <c r="J3" s="110"/>
      <c r="K3" s="110"/>
      <c r="L3" s="52" t="s">
        <v>2868</v>
      </c>
      <c r="M3" s="66" t="s">
        <v>2869</v>
      </c>
    </row>
    <row r="4" spans="2:13" ht="28.5" customHeight="1">
      <c r="B4" s="62" t="s">
        <v>16</v>
      </c>
      <c r="C4" s="50">
        <f>+'Planfin_ส.ค.66'!E34</f>
        <v>1528676888.7225001</v>
      </c>
      <c r="D4" s="50">
        <f>+'Planfin_ส.ค.66'!F34</f>
        <v>1452138045.1899998</v>
      </c>
      <c r="E4" s="57">
        <f>D4-C4</f>
        <v>-76538843.532500267</v>
      </c>
      <c r="F4" s="84">
        <v>5</v>
      </c>
      <c r="G4" s="63">
        <f t="shared" ref="G4:G19" si="0">E4*100/C4</f>
        <v>-5.006868625878357</v>
      </c>
      <c r="I4" s="62" t="s">
        <v>16</v>
      </c>
      <c r="J4" s="58">
        <f>+'Planfin_ส.ค.66'!E35</f>
        <v>1418943863.333333</v>
      </c>
      <c r="K4" s="58">
        <f>+'Planfin_ส.ค.66'!F35</f>
        <v>1480023289.6100004</v>
      </c>
      <c r="L4" s="58">
        <f>K4-J4</f>
        <v>61079426.276667356</v>
      </c>
      <c r="M4" s="67">
        <f>L4*100/J4</f>
        <v>4.3045696066637698</v>
      </c>
    </row>
    <row r="5" spans="2:13" ht="23.25">
      <c r="B5" s="62" t="s">
        <v>2033</v>
      </c>
      <c r="C5" s="50">
        <f>+'Planfin_ส.ค.66'!L34</f>
        <v>488015000.00000006</v>
      </c>
      <c r="D5" s="50">
        <f>+'Planfin_ส.ค.66'!M34</f>
        <v>490538744.85000002</v>
      </c>
      <c r="E5" s="57">
        <f t="shared" ref="E5:E20" si="1">D5-C5</f>
        <v>2523744.8499999642</v>
      </c>
      <c r="F5" s="84">
        <v>5</v>
      </c>
      <c r="G5" s="63">
        <f t="shared" si="0"/>
        <v>0.51714493406964213</v>
      </c>
      <c r="I5" s="62" t="s">
        <v>2033</v>
      </c>
      <c r="J5" s="58">
        <f>+'Planfin_ส.ค.66'!L35</f>
        <v>469434166.66666657</v>
      </c>
      <c r="K5" s="58">
        <f>+'Planfin_ส.ค.66'!M35</f>
        <v>451926178.35000002</v>
      </c>
      <c r="L5" s="58">
        <f>K5-J5</f>
        <v>-17507988.316666543</v>
      </c>
      <c r="M5" s="67">
        <f t="shared" ref="M5:M19" si="2">L5*100/J5</f>
        <v>-3.7295939579742026</v>
      </c>
    </row>
    <row r="6" spans="2:13" ht="23.25">
      <c r="B6" s="62" t="s">
        <v>2086</v>
      </c>
      <c r="C6" s="50">
        <f>+'Planfin_ส.ค.66'!S34</f>
        <v>131567010.39166665</v>
      </c>
      <c r="D6" s="50">
        <f>+'Planfin_ส.ค.66'!T34</f>
        <v>104698056.16000004</v>
      </c>
      <c r="E6" s="57">
        <f t="shared" si="1"/>
        <v>-26868954.23166661</v>
      </c>
      <c r="F6" s="84">
        <v>5</v>
      </c>
      <c r="G6" s="63">
        <f t="shared" si="0"/>
        <v>-20.422257944206102</v>
      </c>
      <c r="I6" s="62" t="s">
        <v>2086</v>
      </c>
      <c r="J6" s="58">
        <f>+'Planfin_ส.ค.66'!S35</f>
        <v>113541376.72166668</v>
      </c>
      <c r="K6" s="58">
        <f>+'Planfin_ส.ค.66'!T35</f>
        <v>117654144.73999999</v>
      </c>
      <c r="L6" s="58">
        <f t="shared" ref="L6:L19" si="3">K6-J6</f>
        <v>4112768.0183333158</v>
      </c>
      <c r="M6" s="67">
        <f t="shared" si="2"/>
        <v>3.6222636514398472</v>
      </c>
    </row>
    <row r="7" spans="2:13" ht="23.25">
      <c r="B7" s="62" t="s">
        <v>2403</v>
      </c>
      <c r="C7" s="50">
        <f>+'Planfin_ส.ค.66'!Z34</f>
        <v>93950049.416666657</v>
      </c>
      <c r="D7" s="50">
        <f>+'Planfin_ส.ค.66'!AA34</f>
        <v>82708665.74000001</v>
      </c>
      <c r="E7" s="57">
        <f t="shared" si="1"/>
        <v>-11241383.676666647</v>
      </c>
      <c r="F7" s="84">
        <v>5</v>
      </c>
      <c r="G7" s="63">
        <f t="shared" si="0"/>
        <v>-11.965277023763262</v>
      </c>
      <c r="I7" s="62" t="s">
        <v>2403</v>
      </c>
      <c r="J7" s="58">
        <f>+'Planfin_ส.ค.66'!Z35</f>
        <v>93769426.877499998</v>
      </c>
      <c r="K7" s="58">
        <f>+'Planfin_ส.ค.66'!AA35</f>
        <v>93795288.199999988</v>
      </c>
      <c r="L7" s="58">
        <f t="shared" si="3"/>
        <v>25861.322499990463</v>
      </c>
      <c r="M7" s="67">
        <f t="shared" si="2"/>
        <v>2.7579695601398516E-2</v>
      </c>
    </row>
    <row r="8" spans="2:13" ht="23.25">
      <c r="B8" s="62" t="s">
        <v>2088</v>
      </c>
      <c r="C8" s="51">
        <f>+'Planfin_ส.ค.66'!AG34</f>
        <v>93826609.341666669</v>
      </c>
      <c r="D8" s="51">
        <f>+'Planfin_ส.ค.66'!AH34</f>
        <v>78729801.299999997</v>
      </c>
      <c r="E8" s="57">
        <f t="shared" si="1"/>
        <v>-15096808.041666672</v>
      </c>
      <c r="F8" s="84">
        <v>5</v>
      </c>
      <c r="G8" s="63">
        <f t="shared" si="0"/>
        <v>-16.090113612325176</v>
      </c>
      <c r="I8" s="62" t="s">
        <v>2088</v>
      </c>
      <c r="J8" s="58">
        <f>+'Planfin_ส.ค.66'!AG35</f>
        <v>90121863.149999991</v>
      </c>
      <c r="K8" s="58">
        <f>+'Planfin_ส.ค.66'!AH35</f>
        <v>95199822.090000004</v>
      </c>
      <c r="L8" s="58">
        <f t="shared" si="3"/>
        <v>5077958.9400000125</v>
      </c>
      <c r="M8" s="67">
        <f t="shared" si="2"/>
        <v>5.634547225847065</v>
      </c>
    </row>
    <row r="9" spans="2:13" ht="23.25">
      <c r="B9" s="62" t="s">
        <v>2089</v>
      </c>
      <c r="C9" s="51">
        <f>+'Planfin_ส.ค.66'!AN34</f>
        <v>73604483.333333328</v>
      </c>
      <c r="D9" s="51">
        <f>+'Planfin_ส.ค.66'!AO34</f>
        <v>61637113.920000002</v>
      </c>
      <c r="E9" s="57">
        <f t="shared" si="1"/>
        <v>-11967369.413333327</v>
      </c>
      <c r="F9" s="84">
        <v>5</v>
      </c>
      <c r="G9" s="63">
        <f t="shared" si="0"/>
        <v>-16.259022373863537</v>
      </c>
      <c r="I9" s="62" t="s">
        <v>2089</v>
      </c>
      <c r="J9" s="58">
        <f>+'Planfin_ส.ค.66'!AN35</f>
        <v>73571116.666666672</v>
      </c>
      <c r="K9" s="58">
        <f>+'Planfin_ส.ค.66'!AO35</f>
        <v>75336554.289999992</v>
      </c>
      <c r="L9" s="58">
        <f t="shared" si="3"/>
        <v>1765437.62333332</v>
      </c>
      <c r="M9" s="67">
        <f t="shared" si="2"/>
        <v>2.3996341272514599</v>
      </c>
    </row>
    <row r="10" spans="2:13" ht="23.25">
      <c r="B10" s="62" t="s">
        <v>2090</v>
      </c>
      <c r="C10" s="51">
        <f>+'Planfin_ส.ค.66'!AU34</f>
        <v>271516666.66666663</v>
      </c>
      <c r="D10" s="51">
        <f>+'Planfin_ส.ค.66'!AV34</f>
        <v>254355904.42999998</v>
      </c>
      <c r="E10" s="57">
        <f>D10-C10</f>
        <v>-17160762.23666665</v>
      </c>
      <c r="F10" s="84">
        <v>5</v>
      </c>
      <c r="G10" s="63">
        <f t="shared" si="0"/>
        <v>-6.3203347504757179</v>
      </c>
      <c r="I10" s="62" t="s">
        <v>2090</v>
      </c>
      <c r="J10" s="58">
        <f>+'Planfin_ส.ค.66'!AU35</f>
        <v>261227079.96916664</v>
      </c>
      <c r="K10" s="58">
        <f>+'Planfin_ส.ค.66'!AV35</f>
        <v>268054411.18000001</v>
      </c>
      <c r="L10" s="58">
        <f>K10-J10</f>
        <v>6827331.2108333707</v>
      </c>
      <c r="M10" s="67">
        <f>L10*100/J10</f>
        <v>2.6135618143567734</v>
      </c>
    </row>
    <row r="11" spans="2:13" ht="23.25">
      <c r="B11" s="62" t="s">
        <v>2091</v>
      </c>
      <c r="C11" s="51">
        <f>+'Planfin_ส.ค.66'!BB34</f>
        <v>99253452.842500001</v>
      </c>
      <c r="D11" s="51">
        <f>+'Planfin_ส.ค.66'!BC34</f>
        <v>83812368.810000002</v>
      </c>
      <c r="E11" s="57">
        <f t="shared" si="1"/>
        <v>-15441084.032499999</v>
      </c>
      <c r="F11" s="84">
        <v>5</v>
      </c>
      <c r="G11" s="63">
        <f t="shared" si="0"/>
        <v>-15.557226061447587</v>
      </c>
      <c r="I11" s="62" t="s">
        <v>2091</v>
      </c>
      <c r="J11" s="58">
        <f>+'Planfin_ส.ค.66'!BB35</f>
        <v>95129821.50833334</v>
      </c>
      <c r="K11" s="58">
        <f>+'Planfin_ส.ค.66'!BC35</f>
        <v>92416189.840000004</v>
      </c>
      <c r="L11" s="58">
        <f t="shared" si="3"/>
        <v>-2713631.6683333367</v>
      </c>
      <c r="M11" s="67">
        <f t="shared" si="2"/>
        <v>-2.8525562492468501</v>
      </c>
    </row>
    <row r="12" spans="2:13" ht="23.25">
      <c r="B12" s="62" t="s">
        <v>2092</v>
      </c>
      <c r="C12" s="51">
        <f>+'Planfin_ส.ค.66'!BI34</f>
        <v>102819448.72833334</v>
      </c>
      <c r="D12" s="51">
        <f>+'Planfin_ส.ค.66'!BJ34</f>
        <v>81785198.879999995</v>
      </c>
      <c r="E12" s="57">
        <f t="shared" si="1"/>
        <v>-21034249.848333344</v>
      </c>
      <c r="F12" s="84">
        <v>5</v>
      </c>
      <c r="G12" s="63">
        <f t="shared" si="0"/>
        <v>-20.457462190747052</v>
      </c>
      <c r="I12" s="62" t="s">
        <v>2092</v>
      </c>
      <c r="J12" s="58">
        <f>+'Planfin_ส.ค.66'!BI35</f>
        <v>97562551.734999999</v>
      </c>
      <c r="K12" s="58">
        <f>+'Planfin_ส.ค.66'!BJ35</f>
        <v>97992154.530000001</v>
      </c>
      <c r="L12" s="58">
        <f t="shared" si="3"/>
        <v>429602.79500000179</v>
      </c>
      <c r="M12" s="67">
        <f t="shared" si="2"/>
        <v>0.4403357511259971</v>
      </c>
    </row>
    <row r="13" spans="2:13" ht="23.25">
      <c r="B13" s="62" t="s">
        <v>2094</v>
      </c>
      <c r="C13" s="51">
        <f>+'Planfin_ส.ค.66'!BP34</f>
        <v>99702166.666666657</v>
      </c>
      <c r="D13" s="51">
        <f>+'Planfin_ส.ค.66'!BQ34</f>
        <v>96524564.719999999</v>
      </c>
      <c r="E13" s="57">
        <f t="shared" si="1"/>
        <v>-3177601.9466666579</v>
      </c>
      <c r="F13" s="84">
        <v>5</v>
      </c>
      <c r="G13" s="63">
        <f t="shared" si="0"/>
        <v>-3.1870941754859805</v>
      </c>
      <c r="I13" s="62" t="s">
        <v>2094</v>
      </c>
      <c r="J13" s="58">
        <f>+'Planfin_ส.ค.66'!BP35</f>
        <v>95700446.682500035</v>
      </c>
      <c r="K13" s="58">
        <f>+'Planfin_ส.ค.66'!BQ35</f>
        <v>93102385.180000007</v>
      </c>
      <c r="L13" s="58">
        <f t="shared" si="3"/>
        <v>-2598061.5025000274</v>
      </c>
      <c r="M13" s="67">
        <f t="shared" si="2"/>
        <v>-2.7147851369173535</v>
      </c>
    </row>
    <row r="14" spans="2:13" ht="23.25">
      <c r="B14" s="62" t="s">
        <v>2095</v>
      </c>
      <c r="C14" s="51">
        <f>+'Planfin_ส.ค.66'!BW34</f>
        <v>86991892.166666672</v>
      </c>
      <c r="D14" s="51">
        <f>+'Planfin_ส.ค.66'!BX34</f>
        <v>89401933.090000004</v>
      </c>
      <c r="E14" s="57">
        <f t="shared" si="1"/>
        <v>2410040.9233333319</v>
      </c>
      <c r="F14" s="84">
        <v>5</v>
      </c>
      <c r="G14" s="63">
        <f t="shared" si="0"/>
        <v>2.770420165957495</v>
      </c>
      <c r="I14" s="62" t="s">
        <v>2095</v>
      </c>
      <c r="J14" s="58">
        <f>+'Planfin_ส.ค.66'!BW35</f>
        <v>86963860.5</v>
      </c>
      <c r="K14" s="58">
        <f>+'Planfin_ส.ค.66'!BX35</f>
        <v>103532169.52000001</v>
      </c>
      <c r="L14" s="58">
        <f t="shared" si="3"/>
        <v>16568309.020000011</v>
      </c>
      <c r="M14" s="67">
        <f t="shared" si="2"/>
        <v>19.051947469604354</v>
      </c>
    </row>
    <row r="15" spans="2:13" ht="23.25">
      <c r="B15" s="62" t="s">
        <v>2096</v>
      </c>
      <c r="C15" s="51">
        <f>+'Planfin_ส.ค.66'!CD34</f>
        <v>190782821.73500001</v>
      </c>
      <c r="D15" s="51">
        <f>+'Planfin_ส.ค.66'!CE34</f>
        <v>138960901.75999999</v>
      </c>
      <c r="E15" s="57">
        <f t="shared" si="1"/>
        <v>-51821919.975000024</v>
      </c>
      <c r="F15" s="84">
        <v>5</v>
      </c>
      <c r="G15" s="63">
        <f t="shared" si="0"/>
        <v>-27.162780958854558</v>
      </c>
      <c r="I15" s="62" t="s">
        <v>2096</v>
      </c>
      <c r="J15" s="58">
        <f>+'Planfin_ส.ค.66'!CD35</f>
        <v>184739008.40083334</v>
      </c>
      <c r="K15" s="58">
        <f>+'Planfin_ส.ค.66'!CE35</f>
        <v>165868278.06</v>
      </c>
      <c r="L15" s="58">
        <f t="shared" si="3"/>
        <v>-18870730.340833336</v>
      </c>
      <c r="M15" s="67">
        <f t="shared" si="2"/>
        <v>-10.214805472967024</v>
      </c>
    </row>
    <row r="16" spans="2:13" ht="23.25">
      <c r="B16" s="62" t="s">
        <v>2097</v>
      </c>
      <c r="C16" s="51">
        <f>+'Planfin_ส.ค.66'!CK34</f>
        <v>45631666.666666664</v>
      </c>
      <c r="D16" s="51">
        <f>+'Planfin_ส.ค.66'!CL34</f>
        <v>38859217.400000006</v>
      </c>
      <c r="E16" s="57">
        <f t="shared" si="1"/>
        <v>-6772449.2666666582</v>
      </c>
      <c r="F16" s="84">
        <v>5</v>
      </c>
      <c r="G16" s="63">
        <f t="shared" si="0"/>
        <v>-14.84155579093464</v>
      </c>
      <c r="I16" s="62" t="s">
        <v>2097</v>
      </c>
      <c r="J16" s="58">
        <f>+'Planfin_ส.ค.66'!CK35</f>
        <v>45539724.999999985</v>
      </c>
      <c r="K16" s="58">
        <f>+'Planfin_ส.ค.66'!CL35</f>
        <v>47367880.890000001</v>
      </c>
      <c r="L16" s="58">
        <f t="shared" si="3"/>
        <v>1828155.8900000155</v>
      </c>
      <c r="M16" s="67">
        <f t="shared" si="2"/>
        <v>4.0144201353873266</v>
      </c>
    </row>
    <row r="17" spans="2:13" ht="23.25">
      <c r="B17" s="62" t="s">
        <v>2098</v>
      </c>
      <c r="C17" s="51">
        <f>+'Planfin_ส.ค.66'!CR34</f>
        <v>122223957.84500001</v>
      </c>
      <c r="D17" s="51">
        <f>+'Planfin_ส.ค.66'!CS34</f>
        <v>103587048.19000001</v>
      </c>
      <c r="E17" s="57">
        <f t="shared" si="1"/>
        <v>-18636909.655000001</v>
      </c>
      <c r="F17" s="84">
        <v>5</v>
      </c>
      <c r="G17" s="63">
        <f t="shared" si="0"/>
        <v>-15.248164094501547</v>
      </c>
      <c r="I17" s="62" t="s">
        <v>2098</v>
      </c>
      <c r="J17" s="58">
        <f>+'Planfin_ส.ค.66'!CR35</f>
        <v>122105847.96666665</v>
      </c>
      <c r="K17" s="58">
        <f>+'Planfin_ส.ค.66'!CS35</f>
        <v>124146718.27999999</v>
      </c>
      <c r="L17" s="58">
        <f t="shared" si="3"/>
        <v>2040870.3133333325</v>
      </c>
      <c r="M17" s="67">
        <f t="shared" si="2"/>
        <v>1.6713944068350144</v>
      </c>
    </row>
    <row r="18" spans="2:13" ht="24" customHeight="1">
      <c r="B18" s="62" t="s">
        <v>2099</v>
      </c>
      <c r="C18" s="51">
        <f>+'Planfin_ส.ค.66'!CY34</f>
        <v>55899250.000000007</v>
      </c>
      <c r="D18" s="51">
        <f>+'Planfin_ส.ค.66'!CZ34</f>
        <v>51686089.039999992</v>
      </c>
      <c r="E18" s="57">
        <f t="shared" si="1"/>
        <v>-4213160.9600000158</v>
      </c>
      <c r="F18" s="84">
        <v>5</v>
      </c>
      <c r="G18" s="63">
        <f t="shared" si="0"/>
        <v>-7.5370616958188439</v>
      </c>
      <c r="I18" s="62" t="s">
        <v>2099</v>
      </c>
      <c r="J18" s="58">
        <f>+'Planfin_ส.ค.66'!CY35</f>
        <v>55853416.666666664</v>
      </c>
      <c r="K18" s="58">
        <f>+'Planfin_ส.ค.66'!CZ35</f>
        <v>65572802.86999999</v>
      </c>
      <c r="L18" s="58">
        <f t="shared" si="3"/>
        <v>9719386.2033333257</v>
      </c>
      <c r="M18" s="67">
        <f t="shared" si="2"/>
        <v>17.401596506331291</v>
      </c>
    </row>
    <row r="19" spans="2:13" ht="23.25">
      <c r="B19" s="62" t="s">
        <v>2100</v>
      </c>
      <c r="C19" s="51">
        <f>+'Planfin_ส.ค.66'!DF34</f>
        <v>57142250</v>
      </c>
      <c r="D19" s="51">
        <f>+'Planfin_ส.ค.66'!DG34</f>
        <v>52799371.640000008</v>
      </c>
      <c r="E19" s="57">
        <f t="shared" si="1"/>
        <v>-4342878.359999992</v>
      </c>
      <c r="F19" s="84">
        <v>5</v>
      </c>
      <c r="G19" s="63">
        <f t="shared" si="0"/>
        <v>-7.6001178812524737</v>
      </c>
      <c r="I19" s="62" t="s">
        <v>2100</v>
      </c>
      <c r="J19" s="58">
        <f>+'Planfin_ส.ค.66'!DF35</f>
        <v>57052802.509999998</v>
      </c>
      <c r="K19" s="58">
        <f>+'Planfin_ส.ค.66'!DG35</f>
        <v>61006179.239999995</v>
      </c>
      <c r="L19" s="58">
        <f t="shared" si="3"/>
        <v>3953376.7299999967</v>
      </c>
      <c r="M19" s="67">
        <f t="shared" si="2"/>
        <v>6.9293295965733908</v>
      </c>
    </row>
    <row r="20" spans="2:13" ht="23.25">
      <c r="B20" s="64" t="s">
        <v>2789</v>
      </c>
      <c r="C20" s="65">
        <f>SUM(C4:C19)</f>
        <v>3541603614.5233331</v>
      </c>
      <c r="D20" s="65">
        <f>SUM(D4:D19)</f>
        <v>3262223025.1200004</v>
      </c>
      <c r="E20" s="57">
        <f t="shared" si="1"/>
        <v>-279380589.40333271</v>
      </c>
      <c r="F20" s="84"/>
      <c r="G20" s="63"/>
      <c r="I20" s="68" t="s">
        <v>2789</v>
      </c>
      <c r="J20" s="69">
        <f>SUM(J4:J19)</f>
        <v>3361256374.3549991</v>
      </c>
      <c r="K20" s="69">
        <f>SUM(K4:K19)</f>
        <v>3432994446.8700004</v>
      </c>
      <c r="L20" s="58">
        <f>K20-J20</f>
        <v>71738072.515001297</v>
      </c>
      <c r="M20" s="67">
        <f>L20*100/J20</f>
        <v>2.1342636361312164</v>
      </c>
    </row>
    <row r="21" spans="2:13" ht="22.5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6BE5-AC69-42A6-A2C5-9B83203A44FF}">
  <sheetPr filterMode="1"/>
  <dimension ref="A1:Q481"/>
  <sheetViews>
    <sheetView topLeftCell="A460" workbookViewId="0">
      <selection activeCell="K479" sqref="K479:Q481"/>
    </sheetView>
  </sheetViews>
  <sheetFormatPr defaultRowHeight="19.5" customHeight="1"/>
  <cols>
    <col min="6" max="6" width="16" customWidth="1"/>
    <col min="10" max="10" width="32.25" bestFit="1" customWidth="1"/>
    <col min="11" max="11" width="12.75" style="94" bestFit="1" customWidth="1"/>
    <col min="12" max="15" width="13.125" style="94" bestFit="1" customWidth="1"/>
    <col min="16" max="16" width="9.125" style="94" bestFit="1" customWidth="1"/>
  </cols>
  <sheetData>
    <row r="1" spans="1:17" ht="19.5" customHeight="1">
      <c r="A1" s="116" t="s">
        <v>2882</v>
      </c>
      <c r="B1" s="116" t="s">
        <v>2896</v>
      </c>
      <c r="C1" s="116" t="s">
        <v>1932</v>
      </c>
      <c r="D1" s="116" t="s">
        <v>1923</v>
      </c>
      <c r="E1" s="116" t="s">
        <v>2</v>
      </c>
      <c r="F1" s="116" t="s">
        <v>3</v>
      </c>
      <c r="G1" s="116" t="s">
        <v>2897</v>
      </c>
      <c r="H1" s="116" t="s">
        <v>2898</v>
      </c>
      <c r="I1" s="116" t="s">
        <v>2842</v>
      </c>
      <c r="J1" s="116" t="s">
        <v>2843</v>
      </c>
      <c r="K1" s="119" t="s">
        <v>2883</v>
      </c>
      <c r="L1" s="119" t="s">
        <v>2884</v>
      </c>
      <c r="M1" s="119" t="s">
        <v>2885</v>
      </c>
      <c r="N1" s="119" t="s">
        <v>2886</v>
      </c>
      <c r="O1" s="119" t="s">
        <v>2887</v>
      </c>
      <c r="P1" s="119" t="s">
        <v>2888</v>
      </c>
      <c r="Q1" s="116" t="s">
        <v>2889</v>
      </c>
    </row>
    <row r="2" spans="1:17" ht="19.5" hidden="1" customHeight="1">
      <c r="A2" s="117">
        <v>45169</v>
      </c>
      <c r="B2" s="118" t="s">
        <v>2899</v>
      </c>
      <c r="C2" s="118" t="s">
        <v>16</v>
      </c>
      <c r="D2" s="118" t="s">
        <v>2020</v>
      </c>
      <c r="E2" s="118" t="s">
        <v>238</v>
      </c>
      <c r="F2" s="118" t="s">
        <v>239</v>
      </c>
      <c r="G2" s="118" t="s">
        <v>2811</v>
      </c>
      <c r="H2" s="118" t="s">
        <v>2900</v>
      </c>
      <c r="I2" s="122" t="s">
        <v>2790</v>
      </c>
      <c r="J2" s="118" t="s">
        <v>2791</v>
      </c>
      <c r="K2" s="120">
        <v>690156557.32000005</v>
      </c>
      <c r="L2" s="120">
        <v>479197514.97000003</v>
      </c>
      <c r="M2" s="120">
        <v>439264388.72250003</v>
      </c>
      <c r="N2" s="120">
        <v>395434494.18999976</v>
      </c>
      <c r="O2" s="120">
        <v>-43829894.532499999</v>
      </c>
      <c r="P2" s="120">
        <v>-9.9780213597485616</v>
      </c>
      <c r="Q2" s="118" t="s">
        <v>2890</v>
      </c>
    </row>
    <row r="3" spans="1:17" ht="19.5" hidden="1" customHeight="1">
      <c r="A3" s="117">
        <v>45169</v>
      </c>
      <c r="B3" s="118" t="s">
        <v>2899</v>
      </c>
      <c r="C3" s="118" t="s">
        <v>16</v>
      </c>
      <c r="D3" s="118" t="s">
        <v>2020</v>
      </c>
      <c r="E3" s="118" t="s">
        <v>238</v>
      </c>
      <c r="F3" s="118" t="s">
        <v>239</v>
      </c>
      <c r="G3" s="118" t="s">
        <v>2811</v>
      </c>
      <c r="H3" s="118" t="s">
        <v>2900</v>
      </c>
      <c r="I3" s="122" t="s">
        <v>2792</v>
      </c>
      <c r="J3" s="118" t="s">
        <v>2793</v>
      </c>
      <c r="K3" s="120">
        <v>1362333.33</v>
      </c>
      <c r="L3" s="120">
        <v>1200000</v>
      </c>
      <c r="M3" s="120">
        <v>1100000</v>
      </c>
      <c r="N3" s="120">
        <v>1850090</v>
      </c>
      <c r="O3" s="120">
        <v>750090</v>
      </c>
      <c r="P3" s="120">
        <v>68.19</v>
      </c>
      <c r="Q3" s="118" t="s">
        <v>2891</v>
      </c>
    </row>
    <row r="4" spans="1:17" ht="19.5" hidden="1" customHeight="1">
      <c r="A4" s="117">
        <v>45169</v>
      </c>
      <c r="B4" s="118" t="s">
        <v>2899</v>
      </c>
      <c r="C4" s="118" t="s">
        <v>16</v>
      </c>
      <c r="D4" s="118" t="s">
        <v>2020</v>
      </c>
      <c r="E4" s="118" t="s">
        <v>238</v>
      </c>
      <c r="F4" s="118" t="s">
        <v>239</v>
      </c>
      <c r="G4" s="118" t="s">
        <v>2811</v>
      </c>
      <c r="H4" s="118" t="s">
        <v>2900</v>
      </c>
      <c r="I4" s="122" t="s">
        <v>2794</v>
      </c>
      <c r="J4" s="118" t="s">
        <v>2795</v>
      </c>
      <c r="K4" s="120">
        <v>11030213.24</v>
      </c>
      <c r="L4" s="120">
        <v>13600000</v>
      </c>
      <c r="M4" s="120">
        <v>12466666.666666668</v>
      </c>
      <c r="N4" s="120">
        <v>8004297.7200000007</v>
      </c>
      <c r="O4" s="120">
        <v>-4462368.9466666663</v>
      </c>
      <c r="P4" s="120">
        <v>-35.794403315508021</v>
      </c>
      <c r="Q4" s="118" t="s">
        <v>2890</v>
      </c>
    </row>
    <row r="5" spans="1:17" ht="19.5" hidden="1" customHeight="1">
      <c r="A5" s="117">
        <v>45169</v>
      </c>
      <c r="B5" s="118" t="s">
        <v>2899</v>
      </c>
      <c r="C5" s="118" t="s">
        <v>16</v>
      </c>
      <c r="D5" s="118" t="s">
        <v>2020</v>
      </c>
      <c r="E5" s="118" t="s">
        <v>238</v>
      </c>
      <c r="F5" s="118" t="s">
        <v>239</v>
      </c>
      <c r="G5" s="118" t="s">
        <v>2811</v>
      </c>
      <c r="H5" s="118" t="s">
        <v>2900</v>
      </c>
      <c r="I5" s="122" t="s">
        <v>2865</v>
      </c>
      <c r="J5" s="118" t="s">
        <v>2796</v>
      </c>
      <c r="K5" s="120">
        <v>21380934.239999998</v>
      </c>
      <c r="L5" s="120">
        <v>27200000</v>
      </c>
      <c r="M5" s="120">
        <v>24933333.333333336</v>
      </c>
      <c r="N5" s="120">
        <v>24232406.460000005</v>
      </c>
      <c r="O5" s="120">
        <v>-700926.87333333329</v>
      </c>
      <c r="P5" s="120">
        <v>-2.8112040374331553</v>
      </c>
      <c r="Q5" s="118" t="s">
        <v>2890</v>
      </c>
    </row>
    <row r="6" spans="1:17" ht="19.5" hidden="1" customHeight="1">
      <c r="A6" s="117">
        <v>45169</v>
      </c>
      <c r="B6" s="118" t="s">
        <v>2899</v>
      </c>
      <c r="C6" s="118" t="s">
        <v>16</v>
      </c>
      <c r="D6" s="118" t="s">
        <v>2020</v>
      </c>
      <c r="E6" s="118" t="s">
        <v>238</v>
      </c>
      <c r="F6" s="118" t="s">
        <v>239</v>
      </c>
      <c r="G6" s="118" t="s">
        <v>2811</v>
      </c>
      <c r="H6" s="118" t="s">
        <v>2900</v>
      </c>
      <c r="I6" s="122" t="s">
        <v>2797</v>
      </c>
      <c r="J6" s="118" t="s">
        <v>2798</v>
      </c>
      <c r="K6" s="120">
        <v>193262135.37</v>
      </c>
      <c r="L6" s="120">
        <v>232000000</v>
      </c>
      <c r="M6" s="120">
        <v>212666666.66666666</v>
      </c>
      <c r="N6" s="120">
        <v>199996137.50000003</v>
      </c>
      <c r="O6" s="120">
        <v>-12670529.166666668</v>
      </c>
      <c r="P6" s="120">
        <v>-5.9579290752351097</v>
      </c>
      <c r="Q6" s="118" t="s">
        <v>2890</v>
      </c>
    </row>
    <row r="7" spans="1:17" ht="19.5" hidden="1" customHeight="1">
      <c r="A7" s="117">
        <v>45169</v>
      </c>
      <c r="B7" s="118" t="s">
        <v>2899</v>
      </c>
      <c r="C7" s="118" t="s">
        <v>16</v>
      </c>
      <c r="D7" s="118" t="s">
        <v>2020</v>
      </c>
      <c r="E7" s="118" t="s">
        <v>238</v>
      </c>
      <c r="F7" s="118" t="s">
        <v>239</v>
      </c>
      <c r="G7" s="118" t="s">
        <v>2811</v>
      </c>
      <c r="H7" s="118" t="s">
        <v>2900</v>
      </c>
      <c r="I7" s="122" t="s">
        <v>2799</v>
      </c>
      <c r="J7" s="118" t="s">
        <v>2800</v>
      </c>
      <c r="K7" s="120">
        <v>167996762</v>
      </c>
      <c r="L7" s="120">
        <v>150000000</v>
      </c>
      <c r="M7" s="120">
        <v>137500000</v>
      </c>
      <c r="N7" s="120">
        <v>137001467.92000005</v>
      </c>
      <c r="O7" s="120">
        <v>-498532.08</v>
      </c>
      <c r="P7" s="120">
        <v>-0.36256878545454546</v>
      </c>
      <c r="Q7" s="118" t="s">
        <v>2890</v>
      </c>
    </row>
    <row r="8" spans="1:17" ht="19.5" hidden="1" customHeight="1">
      <c r="A8" s="117">
        <v>45169</v>
      </c>
      <c r="B8" s="118" t="s">
        <v>2899</v>
      </c>
      <c r="C8" s="118" t="s">
        <v>16</v>
      </c>
      <c r="D8" s="118" t="s">
        <v>2020</v>
      </c>
      <c r="E8" s="118" t="s">
        <v>238</v>
      </c>
      <c r="F8" s="118" t="s">
        <v>239</v>
      </c>
      <c r="G8" s="118" t="s">
        <v>2811</v>
      </c>
      <c r="H8" s="118" t="s">
        <v>2900</v>
      </c>
      <c r="I8" s="122" t="s">
        <v>2801</v>
      </c>
      <c r="J8" s="118" t="s">
        <v>2802</v>
      </c>
      <c r="K8" s="120">
        <v>2523898.9300000002</v>
      </c>
      <c r="L8" s="120">
        <v>2800000</v>
      </c>
      <c r="M8" s="120">
        <v>2566666.666666667</v>
      </c>
      <c r="N8" s="120">
        <v>858419.87000000011</v>
      </c>
      <c r="O8" s="120">
        <v>-1708246.7966666666</v>
      </c>
      <c r="P8" s="120">
        <v>-66.555070000000001</v>
      </c>
      <c r="Q8" s="118" t="s">
        <v>2890</v>
      </c>
    </row>
    <row r="9" spans="1:17" ht="19.5" hidden="1" customHeight="1">
      <c r="A9" s="117">
        <v>45169</v>
      </c>
      <c r="B9" s="118" t="s">
        <v>2899</v>
      </c>
      <c r="C9" s="118" t="s">
        <v>16</v>
      </c>
      <c r="D9" s="118" t="s">
        <v>2020</v>
      </c>
      <c r="E9" s="118" t="s">
        <v>238</v>
      </c>
      <c r="F9" s="118" t="s">
        <v>239</v>
      </c>
      <c r="G9" s="118" t="s">
        <v>2811</v>
      </c>
      <c r="H9" s="118" t="s">
        <v>2900</v>
      </c>
      <c r="I9" s="122" t="s">
        <v>2803</v>
      </c>
      <c r="J9" s="118" t="s">
        <v>2804</v>
      </c>
      <c r="K9" s="120">
        <v>274992919.81</v>
      </c>
      <c r="L9" s="120">
        <v>197700000</v>
      </c>
      <c r="M9" s="120">
        <v>181225000</v>
      </c>
      <c r="N9" s="120">
        <v>178917028.57999998</v>
      </c>
      <c r="O9" s="120">
        <v>-2307971.42</v>
      </c>
      <c r="P9" s="120">
        <v>-1.2735392026486414</v>
      </c>
      <c r="Q9" s="118" t="s">
        <v>2890</v>
      </c>
    </row>
    <row r="10" spans="1:17" ht="19.5" hidden="1" customHeight="1">
      <c r="A10" s="117">
        <v>45169</v>
      </c>
      <c r="B10" s="118" t="s">
        <v>2899</v>
      </c>
      <c r="C10" s="118" t="s">
        <v>16</v>
      </c>
      <c r="D10" s="118" t="s">
        <v>2020</v>
      </c>
      <c r="E10" s="118" t="s">
        <v>238</v>
      </c>
      <c r="F10" s="118" t="s">
        <v>239</v>
      </c>
      <c r="G10" s="118" t="s">
        <v>2811</v>
      </c>
      <c r="H10" s="118" t="s">
        <v>2900</v>
      </c>
      <c r="I10" s="122" t="s">
        <v>2805</v>
      </c>
      <c r="J10" s="118" t="s">
        <v>2806</v>
      </c>
      <c r="K10" s="120">
        <v>445763034.29000002</v>
      </c>
      <c r="L10" s="120">
        <v>447750000</v>
      </c>
      <c r="M10" s="120">
        <v>410437500</v>
      </c>
      <c r="N10" s="120">
        <v>414169011.69999999</v>
      </c>
      <c r="O10" s="120">
        <v>3731511.7</v>
      </c>
      <c r="P10" s="120">
        <v>0.90915467032130348</v>
      </c>
      <c r="Q10" s="118" t="s">
        <v>2891</v>
      </c>
    </row>
    <row r="11" spans="1:17" ht="19.5" hidden="1" customHeight="1">
      <c r="A11" s="117">
        <v>45169</v>
      </c>
      <c r="B11" s="118" t="s">
        <v>2899</v>
      </c>
      <c r="C11" s="118" t="s">
        <v>16</v>
      </c>
      <c r="D11" s="118" t="s">
        <v>2020</v>
      </c>
      <c r="E11" s="118" t="s">
        <v>238</v>
      </c>
      <c r="F11" s="118" t="s">
        <v>239</v>
      </c>
      <c r="G11" s="118" t="s">
        <v>2811</v>
      </c>
      <c r="H11" s="118" t="s">
        <v>2900</v>
      </c>
      <c r="I11" s="122" t="s">
        <v>2807</v>
      </c>
      <c r="J11" s="118" t="s">
        <v>2808</v>
      </c>
      <c r="K11" s="120">
        <v>126232531.8</v>
      </c>
      <c r="L11" s="120">
        <v>116200000</v>
      </c>
      <c r="M11" s="120">
        <v>106516666.66666666</v>
      </c>
      <c r="N11" s="120">
        <v>91674691.25</v>
      </c>
      <c r="O11" s="120">
        <v>-14841975.416666666</v>
      </c>
      <c r="P11" s="120">
        <v>-13.93394656548271</v>
      </c>
      <c r="Q11" s="118" t="s">
        <v>2890</v>
      </c>
    </row>
    <row r="12" spans="1:17" ht="19.5" hidden="1" customHeight="1">
      <c r="A12" s="117">
        <v>45169</v>
      </c>
      <c r="B12" s="118" t="s">
        <v>2899</v>
      </c>
      <c r="C12" s="118" t="s">
        <v>16</v>
      </c>
      <c r="D12" s="118" t="s">
        <v>2020</v>
      </c>
      <c r="E12" s="118" t="s">
        <v>238</v>
      </c>
      <c r="F12" s="118" t="s">
        <v>239</v>
      </c>
      <c r="G12" s="118" t="s">
        <v>2811</v>
      </c>
      <c r="H12" s="118" t="s">
        <v>2900</v>
      </c>
      <c r="I12" s="122" t="s">
        <v>2870</v>
      </c>
      <c r="J12" s="118" t="s">
        <v>2871</v>
      </c>
      <c r="K12" s="120">
        <v>0</v>
      </c>
      <c r="L12" s="120">
        <v>0</v>
      </c>
      <c r="M12" s="120">
        <v>0</v>
      </c>
      <c r="N12" s="120">
        <v>62011.15</v>
      </c>
      <c r="O12" s="120">
        <v>62011.15</v>
      </c>
      <c r="P12" s="121"/>
      <c r="Q12" s="118" t="s">
        <v>2891</v>
      </c>
    </row>
    <row r="13" spans="1:17" ht="19.5" hidden="1" customHeight="1">
      <c r="A13" s="117">
        <v>45169</v>
      </c>
      <c r="B13" s="118" t="s">
        <v>2899</v>
      </c>
      <c r="C13" s="118" t="s">
        <v>16</v>
      </c>
      <c r="D13" s="118" t="s">
        <v>2020</v>
      </c>
      <c r="E13" s="118" t="s">
        <v>238</v>
      </c>
      <c r="F13" s="118" t="s">
        <v>239</v>
      </c>
      <c r="G13" s="118" t="s">
        <v>2811</v>
      </c>
      <c r="H13" s="118" t="s">
        <v>2900</v>
      </c>
      <c r="I13" s="122" t="s">
        <v>2809</v>
      </c>
      <c r="J13" s="118" t="s">
        <v>2810</v>
      </c>
      <c r="K13" s="120">
        <v>34614351.340000004</v>
      </c>
      <c r="L13" s="120">
        <v>31027197.039999999</v>
      </c>
      <c r="M13" s="120">
        <v>28441597.286666665</v>
      </c>
      <c r="N13" s="120">
        <v>31027197.039999999</v>
      </c>
      <c r="O13" s="120">
        <v>2585599.7533333334</v>
      </c>
      <c r="P13" s="120">
        <v>9.0909090909090917</v>
      </c>
      <c r="Q13" s="118" t="s">
        <v>2891</v>
      </c>
    </row>
    <row r="14" spans="1:17" ht="19.5" hidden="1" customHeight="1">
      <c r="A14" s="117">
        <v>45169</v>
      </c>
      <c r="B14" s="118" t="s">
        <v>2899</v>
      </c>
      <c r="C14" s="118" t="s">
        <v>16</v>
      </c>
      <c r="D14" s="118" t="s">
        <v>2020</v>
      </c>
      <c r="E14" s="118" t="s">
        <v>238</v>
      </c>
      <c r="F14" s="118" t="s">
        <v>239</v>
      </c>
      <c r="G14" s="118" t="s">
        <v>2839</v>
      </c>
      <c r="H14" s="118" t="s">
        <v>2900</v>
      </c>
      <c r="I14" s="123" t="s">
        <v>2812</v>
      </c>
      <c r="J14" s="118" t="s">
        <v>2813</v>
      </c>
      <c r="K14" s="120">
        <v>349809770.24000001</v>
      </c>
      <c r="L14" s="120">
        <v>300000000</v>
      </c>
      <c r="M14" s="120">
        <v>275000000</v>
      </c>
      <c r="N14" s="120">
        <v>278622841.88</v>
      </c>
      <c r="O14" s="120">
        <v>3622841.88</v>
      </c>
      <c r="P14" s="120">
        <v>1.3173970472727274</v>
      </c>
      <c r="Q14" s="118" t="s">
        <v>2890</v>
      </c>
    </row>
    <row r="15" spans="1:17" ht="19.5" hidden="1" customHeight="1">
      <c r="A15" s="117">
        <v>45169</v>
      </c>
      <c r="B15" s="118" t="s">
        <v>2899</v>
      </c>
      <c r="C15" s="118" t="s">
        <v>16</v>
      </c>
      <c r="D15" s="118" t="s">
        <v>2020</v>
      </c>
      <c r="E15" s="118" t="s">
        <v>238</v>
      </c>
      <c r="F15" s="118" t="s">
        <v>239</v>
      </c>
      <c r="G15" s="118" t="s">
        <v>2839</v>
      </c>
      <c r="H15" s="118" t="s">
        <v>2900</v>
      </c>
      <c r="I15" s="123" t="s">
        <v>2814</v>
      </c>
      <c r="J15" s="118" t="s">
        <v>2815</v>
      </c>
      <c r="K15" s="120">
        <v>127724535.5</v>
      </c>
      <c r="L15" s="120">
        <v>110000000</v>
      </c>
      <c r="M15" s="120">
        <v>100833333.33333333</v>
      </c>
      <c r="N15" s="120">
        <v>145078721.59999999</v>
      </c>
      <c r="O15" s="120">
        <v>44245388.266666666</v>
      </c>
      <c r="P15" s="120">
        <v>43.879723900826448</v>
      </c>
      <c r="Q15" s="118" t="s">
        <v>2890</v>
      </c>
    </row>
    <row r="16" spans="1:17" ht="19.5" hidden="1" customHeight="1">
      <c r="A16" s="117">
        <v>45169</v>
      </c>
      <c r="B16" s="118" t="s">
        <v>2899</v>
      </c>
      <c r="C16" s="118" t="s">
        <v>16</v>
      </c>
      <c r="D16" s="118" t="s">
        <v>2020</v>
      </c>
      <c r="E16" s="118" t="s">
        <v>238</v>
      </c>
      <c r="F16" s="118" t="s">
        <v>239</v>
      </c>
      <c r="G16" s="118" t="s">
        <v>2839</v>
      </c>
      <c r="H16" s="118" t="s">
        <v>2900</v>
      </c>
      <c r="I16" s="123" t="s">
        <v>2816</v>
      </c>
      <c r="J16" s="118" t="s">
        <v>2817</v>
      </c>
      <c r="K16" s="120">
        <v>922285.37</v>
      </c>
      <c r="L16" s="120">
        <v>1500000</v>
      </c>
      <c r="M16" s="120">
        <v>1375000</v>
      </c>
      <c r="N16" s="120">
        <v>1190402.8799999999</v>
      </c>
      <c r="O16" s="120">
        <v>-184597.12</v>
      </c>
      <c r="P16" s="120">
        <v>-13.42524509090909</v>
      </c>
      <c r="Q16" s="118" t="s">
        <v>2891</v>
      </c>
    </row>
    <row r="17" spans="1:17" ht="19.5" hidden="1" customHeight="1">
      <c r="A17" s="117">
        <v>45169</v>
      </c>
      <c r="B17" s="118" t="s">
        <v>2899</v>
      </c>
      <c r="C17" s="118" t="s">
        <v>16</v>
      </c>
      <c r="D17" s="118" t="s">
        <v>2020</v>
      </c>
      <c r="E17" s="118" t="s">
        <v>238</v>
      </c>
      <c r="F17" s="118" t="s">
        <v>239</v>
      </c>
      <c r="G17" s="118" t="s">
        <v>2839</v>
      </c>
      <c r="H17" s="118" t="s">
        <v>2900</v>
      </c>
      <c r="I17" s="123" t="s">
        <v>2818</v>
      </c>
      <c r="J17" s="118" t="s">
        <v>2819</v>
      </c>
      <c r="K17" s="120">
        <v>85411297.359999999</v>
      </c>
      <c r="L17" s="120">
        <v>55500000</v>
      </c>
      <c r="M17" s="120">
        <v>50875000</v>
      </c>
      <c r="N17" s="120">
        <v>47848846.490000002</v>
      </c>
      <c r="O17" s="120">
        <v>-3026153.51</v>
      </c>
      <c r="P17" s="120">
        <v>-5.9482132874692875</v>
      </c>
      <c r="Q17" s="118" t="s">
        <v>2891</v>
      </c>
    </row>
    <row r="18" spans="1:17" ht="19.5" hidden="1" customHeight="1">
      <c r="A18" s="117">
        <v>45169</v>
      </c>
      <c r="B18" s="118" t="s">
        <v>2899</v>
      </c>
      <c r="C18" s="118" t="s">
        <v>16</v>
      </c>
      <c r="D18" s="118" t="s">
        <v>2020</v>
      </c>
      <c r="E18" s="118" t="s">
        <v>238</v>
      </c>
      <c r="F18" s="118" t="s">
        <v>239</v>
      </c>
      <c r="G18" s="118" t="s">
        <v>2839</v>
      </c>
      <c r="H18" s="118" t="s">
        <v>2900</v>
      </c>
      <c r="I18" s="123" t="s">
        <v>2820</v>
      </c>
      <c r="J18" s="118" t="s">
        <v>2821</v>
      </c>
      <c r="K18" s="120">
        <v>447627386.98000002</v>
      </c>
      <c r="L18" s="120">
        <v>447750000</v>
      </c>
      <c r="M18" s="120">
        <v>410437500</v>
      </c>
      <c r="N18" s="120">
        <v>414802241.57000005</v>
      </c>
      <c r="O18" s="120">
        <v>4364741.57</v>
      </c>
      <c r="P18" s="120">
        <v>1.0634363502360287</v>
      </c>
      <c r="Q18" s="118" t="s">
        <v>2890</v>
      </c>
    </row>
    <row r="19" spans="1:17" ht="19.5" hidden="1" customHeight="1">
      <c r="A19" s="117">
        <v>45169</v>
      </c>
      <c r="B19" s="118" t="s">
        <v>2899</v>
      </c>
      <c r="C19" s="118" t="s">
        <v>16</v>
      </c>
      <c r="D19" s="118" t="s">
        <v>2020</v>
      </c>
      <c r="E19" s="118" t="s">
        <v>238</v>
      </c>
      <c r="F19" s="118" t="s">
        <v>239</v>
      </c>
      <c r="G19" s="118" t="s">
        <v>2839</v>
      </c>
      <c r="H19" s="118" t="s">
        <v>2900</v>
      </c>
      <c r="I19" s="123" t="s">
        <v>2822</v>
      </c>
      <c r="J19" s="118" t="s">
        <v>2846</v>
      </c>
      <c r="K19" s="120">
        <v>96518393.049999997</v>
      </c>
      <c r="L19" s="120">
        <v>101400000</v>
      </c>
      <c r="M19" s="120">
        <v>92950000</v>
      </c>
      <c r="N19" s="120">
        <v>94120598.989999995</v>
      </c>
      <c r="O19" s="120">
        <v>1170598.99</v>
      </c>
      <c r="P19" s="120">
        <v>1.2593856804733727</v>
      </c>
      <c r="Q19" s="118" t="s">
        <v>2890</v>
      </c>
    </row>
    <row r="20" spans="1:17" ht="19.5" hidden="1" customHeight="1">
      <c r="A20" s="117">
        <v>45169</v>
      </c>
      <c r="B20" s="118" t="s">
        <v>2899</v>
      </c>
      <c r="C20" s="118" t="s">
        <v>16</v>
      </c>
      <c r="D20" s="118" t="s">
        <v>2020</v>
      </c>
      <c r="E20" s="118" t="s">
        <v>238</v>
      </c>
      <c r="F20" s="118" t="s">
        <v>239</v>
      </c>
      <c r="G20" s="118" t="s">
        <v>2839</v>
      </c>
      <c r="H20" s="118" t="s">
        <v>2900</v>
      </c>
      <c r="I20" s="123" t="s">
        <v>2823</v>
      </c>
      <c r="J20" s="118" t="s">
        <v>2824</v>
      </c>
      <c r="K20" s="120">
        <v>224306708.41</v>
      </c>
      <c r="L20" s="120">
        <v>236670000</v>
      </c>
      <c r="M20" s="120">
        <v>216947500</v>
      </c>
      <c r="N20" s="120">
        <v>226044937.15000001</v>
      </c>
      <c r="O20" s="120">
        <v>9097437.1500000004</v>
      </c>
      <c r="P20" s="120">
        <v>4.1933818781041499</v>
      </c>
      <c r="Q20" s="118" t="s">
        <v>2890</v>
      </c>
    </row>
    <row r="21" spans="1:17" ht="19.5" hidden="1" customHeight="1">
      <c r="A21" s="117">
        <v>45169</v>
      </c>
      <c r="B21" s="118" t="s">
        <v>2899</v>
      </c>
      <c r="C21" s="118" t="s">
        <v>16</v>
      </c>
      <c r="D21" s="118" t="s">
        <v>2020</v>
      </c>
      <c r="E21" s="118" t="s">
        <v>238</v>
      </c>
      <c r="F21" s="118" t="s">
        <v>239</v>
      </c>
      <c r="G21" s="118" t="s">
        <v>2839</v>
      </c>
      <c r="H21" s="118" t="s">
        <v>2900</v>
      </c>
      <c r="I21" s="123" t="s">
        <v>2825</v>
      </c>
      <c r="J21" s="118" t="s">
        <v>2826</v>
      </c>
      <c r="K21" s="120">
        <v>49354175.039999999</v>
      </c>
      <c r="L21" s="120">
        <v>36441720</v>
      </c>
      <c r="M21" s="120">
        <v>33404910</v>
      </c>
      <c r="N21" s="120">
        <v>31541563.310000002</v>
      </c>
      <c r="O21" s="120">
        <v>-1863346.69</v>
      </c>
      <c r="P21" s="120">
        <v>-5.5780622968300166</v>
      </c>
      <c r="Q21" s="118" t="s">
        <v>2891</v>
      </c>
    </row>
    <row r="22" spans="1:17" ht="19.5" hidden="1" customHeight="1">
      <c r="A22" s="117">
        <v>45169</v>
      </c>
      <c r="B22" s="118" t="s">
        <v>2899</v>
      </c>
      <c r="C22" s="118" t="s">
        <v>16</v>
      </c>
      <c r="D22" s="118" t="s">
        <v>2020</v>
      </c>
      <c r="E22" s="118" t="s">
        <v>238</v>
      </c>
      <c r="F22" s="118" t="s">
        <v>239</v>
      </c>
      <c r="G22" s="118" t="s">
        <v>2839</v>
      </c>
      <c r="H22" s="118" t="s">
        <v>2900</v>
      </c>
      <c r="I22" s="123" t="s">
        <v>2827</v>
      </c>
      <c r="J22" s="118" t="s">
        <v>2828</v>
      </c>
      <c r="K22" s="120">
        <v>116673590.89</v>
      </c>
      <c r="L22" s="120">
        <v>119899000</v>
      </c>
      <c r="M22" s="120">
        <v>109907416.66666666</v>
      </c>
      <c r="N22" s="120">
        <v>100994369.88000001</v>
      </c>
      <c r="O22" s="120">
        <v>-8913046.7866666671</v>
      </c>
      <c r="P22" s="120">
        <v>-8.1095953821739357</v>
      </c>
      <c r="Q22" s="118" t="s">
        <v>2891</v>
      </c>
    </row>
    <row r="23" spans="1:17" ht="19.5" hidden="1" customHeight="1">
      <c r="A23" s="117">
        <v>45169</v>
      </c>
      <c r="B23" s="118" t="s">
        <v>2899</v>
      </c>
      <c r="C23" s="118" t="s">
        <v>16</v>
      </c>
      <c r="D23" s="118" t="s">
        <v>2020</v>
      </c>
      <c r="E23" s="118" t="s">
        <v>238</v>
      </c>
      <c r="F23" s="118" t="s">
        <v>239</v>
      </c>
      <c r="G23" s="118" t="s">
        <v>2839</v>
      </c>
      <c r="H23" s="118" t="s">
        <v>2900</v>
      </c>
      <c r="I23" s="123" t="s">
        <v>2829</v>
      </c>
      <c r="J23" s="118" t="s">
        <v>2830</v>
      </c>
      <c r="K23" s="120">
        <v>31848503.329999998</v>
      </c>
      <c r="L23" s="120">
        <v>38600000</v>
      </c>
      <c r="M23" s="120">
        <v>35383333.333333336</v>
      </c>
      <c r="N23" s="120">
        <v>41169139.439999998</v>
      </c>
      <c r="O23" s="120">
        <v>5785806.1066666665</v>
      </c>
      <c r="P23" s="120">
        <v>16.351783626943007</v>
      </c>
      <c r="Q23" s="118" t="s">
        <v>2890</v>
      </c>
    </row>
    <row r="24" spans="1:17" ht="19.5" hidden="1" customHeight="1">
      <c r="A24" s="117">
        <v>45169</v>
      </c>
      <c r="B24" s="118" t="s">
        <v>2899</v>
      </c>
      <c r="C24" s="118" t="s">
        <v>16</v>
      </c>
      <c r="D24" s="118" t="s">
        <v>2020</v>
      </c>
      <c r="E24" s="118" t="s">
        <v>238</v>
      </c>
      <c r="F24" s="118" t="s">
        <v>239</v>
      </c>
      <c r="G24" s="118" t="s">
        <v>2839</v>
      </c>
      <c r="H24" s="118" t="s">
        <v>2900</v>
      </c>
      <c r="I24" s="123" t="s">
        <v>2831</v>
      </c>
      <c r="J24" s="118" t="s">
        <v>2832</v>
      </c>
      <c r="K24" s="120">
        <v>37942135.759999998</v>
      </c>
      <c r="L24" s="120">
        <v>39268820</v>
      </c>
      <c r="M24" s="120">
        <v>35996418.333333336</v>
      </c>
      <c r="N24" s="120">
        <v>40719041.030000001</v>
      </c>
      <c r="O24" s="120">
        <v>4722622.6966666663</v>
      </c>
      <c r="P24" s="120">
        <v>13.119701668466924</v>
      </c>
      <c r="Q24" s="118" t="s">
        <v>2890</v>
      </c>
    </row>
    <row r="25" spans="1:17" ht="19.5" hidden="1" customHeight="1">
      <c r="A25" s="117">
        <v>45169</v>
      </c>
      <c r="B25" s="118" t="s">
        <v>2899</v>
      </c>
      <c r="C25" s="118" t="s">
        <v>16</v>
      </c>
      <c r="D25" s="118" t="s">
        <v>2020</v>
      </c>
      <c r="E25" s="118" t="s">
        <v>238</v>
      </c>
      <c r="F25" s="118" t="s">
        <v>239</v>
      </c>
      <c r="G25" s="118" t="s">
        <v>2839</v>
      </c>
      <c r="H25" s="118" t="s">
        <v>2900</v>
      </c>
      <c r="I25" s="123" t="s">
        <v>2833</v>
      </c>
      <c r="J25" s="118" t="s">
        <v>2834</v>
      </c>
      <c r="K25" s="120">
        <v>90666275.810000002</v>
      </c>
      <c r="L25" s="120">
        <v>89020000</v>
      </c>
      <c r="M25" s="120">
        <v>81601666.666666672</v>
      </c>
      <c r="N25" s="120">
        <v>92600362.560000002</v>
      </c>
      <c r="O25" s="120">
        <v>10998695.893333333</v>
      </c>
      <c r="P25" s="120">
        <v>13.478518690386226</v>
      </c>
      <c r="Q25" s="118" t="s">
        <v>2890</v>
      </c>
    </row>
    <row r="26" spans="1:17" ht="19.5" hidden="1" customHeight="1">
      <c r="A26" s="117">
        <v>45169</v>
      </c>
      <c r="B26" s="118" t="s">
        <v>2899</v>
      </c>
      <c r="C26" s="118" t="s">
        <v>16</v>
      </c>
      <c r="D26" s="118" t="s">
        <v>2020</v>
      </c>
      <c r="E26" s="118" t="s">
        <v>238</v>
      </c>
      <c r="F26" s="118" t="s">
        <v>239</v>
      </c>
      <c r="G26" s="118" t="s">
        <v>2839</v>
      </c>
      <c r="H26" s="118" t="s">
        <v>2900</v>
      </c>
      <c r="I26" s="123" t="s">
        <v>2835</v>
      </c>
      <c r="J26" s="118" t="s">
        <v>2836</v>
      </c>
      <c r="K26" s="120">
        <v>733538.08</v>
      </c>
      <c r="L26" s="120">
        <v>1190000</v>
      </c>
      <c r="M26" s="120">
        <v>1090833.3333333333</v>
      </c>
      <c r="N26" s="120">
        <v>1269897.4500000002</v>
      </c>
      <c r="O26" s="120">
        <v>179064.11666666667</v>
      </c>
      <c r="P26" s="120">
        <v>16.41535064935065</v>
      </c>
      <c r="Q26" s="118" t="s">
        <v>2890</v>
      </c>
    </row>
    <row r="27" spans="1:17" ht="19.5" hidden="1" customHeight="1">
      <c r="A27" s="117">
        <v>45169</v>
      </c>
      <c r="B27" s="118" t="s">
        <v>2899</v>
      </c>
      <c r="C27" s="118" t="s">
        <v>16</v>
      </c>
      <c r="D27" s="118" t="s">
        <v>2020</v>
      </c>
      <c r="E27" s="118" t="s">
        <v>238</v>
      </c>
      <c r="F27" s="118" t="s">
        <v>239</v>
      </c>
      <c r="G27" s="118" t="s">
        <v>2839</v>
      </c>
      <c r="H27" s="118" t="s">
        <v>2900</v>
      </c>
      <c r="I27" s="123" t="s">
        <v>2837</v>
      </c>
      <c r="J27" s="118" t="s">
        <v>2838</v>
      </c>
      <c r="K27" s="120">
        <v>53315447.369999997</v>
      </c>
      <c r="L27" s="120">
        <v>59719220</v>
      </c>
      <c r="M27" s="120">
        <v>54742618.333333328</v>
      </c>
      <c r="N27" s="120">
        <v>56620687.939999998</v>
      </c>
      <c r="O27" s="120">
        <v>1878069.6066666667</v>
      </c>
      <c r="P27" s="120">
        <v>3.4307266693582528</v>
      </c>
      <c r="Q27" s="118" t="s">
        <v>2890</v>
      </c>
    </row>
    <row r="28" spans="1:17" ht="19.5" hidden="1" customHeight="1">
      <c r="A28" s="117">
        <v>45169</v>
      </c>
      <c r="B28" s="118" t="s">
        <v>2899</v>
      </c>
      <c r="C28" s="118" t="s">
        <v>16</v>
      </c>
      <c r="D28" s="118" t="s">
        <v>2020</v>
      </c>
      <c r="E28" s="118" t="s">
        <v>238</v>
      </c>
      <c r="F28" s="118" t="s">
        <v>239</v>
      </c>
      <c r="G28" s="118" t="s">
        <v>2839</v>
      </c>
      <c r="H28" s="118" t="s">
        <v>2900</v>
      </c>
      <c r="I28" s="123" t="s">
        <v>2872</v>
      </c>
      <c r="J28" s="118" t="s">
        <v>2873</v>
      </c>
      <c r="K28" s="120">
        <v>462831.74</v>
      </c>
      <c r="L28" s="120">
        <v>0</v>
      </c>
      <c r="M28" s="120">
        <v>0</v>
      </c>
      <c r="N28" s="120">
        <v>1437027.76</v>
      </c>
      <c r="O28" s="120">
        <v>1437027.76</v>
      </c>
      <c r="P28" s="121"/>
      <c r="Q28" s="118" t="s">
        <v>2890</v>
      </c>
    </row>
    <row r="29" spans="1:17" ht="19.5" hidden="1" customHeight="1">
      <c r="A29" s="117">
        <v>45169</v>
      </c>
      <c r="B29" s="118" t="s">
        <v>2899</v>
      </c>
      <c r="C29" s="118" t="s">
        <v>16</v>
      </c>
      <c r="D29" s="118" t="s">
        <v>2020</v>
      </c>
      <c r="E29" s="118" t="s">
        <v>238</v>
      </c>
      <c r="F29" s="118" t="s">
        <v>239</v>
      </c>
      <c r="G29" s="118" t="s">
        <v>2901</v>
      </c>
      <c r="H29" s="118" t="s">
        <v>1944</v>
      </c>
      <c r="I29" s="124" t="s">
        <v>2852</v>
      </c>
      <c r="J29" s="118" t="s">
        <v>2892</v>
      </c>
      <c r="K29" s="120">
        <v>587089802.00999999</v>
      </c>
      <c r="L29" s="120">
        <v>587089802.00999999</v>
      </c>
      <c r="M29" s="120">
        <v>538165651.84249997</v>
      </c>
      <c r="N29" s="120">
        <v>357154712.89000016</v>
      </c>
      <c r="O29" s="120">
        <v>-181010938.95249999</v>
      </c>
      <c r="P29" s="120">
        <v>-33.634799681618254</v>
      </c>
      <c r="Q29" s="118" t="s">
        <v>2890</v>
      </c>
    </row>
    <row r="30" spans="1:17" ht="19.5" hidden="1" customHeight="1">
      <c r="A30" s="117">
        <v>45169</v>
      </c>
      <c r="B30" s="118" t="s">
        <v>2899</v>
      </c>
      <c r="C30" s="118" t="s">
        <v>16</v>
      </c>
      <c r="D30" s="118" t="s">
        <v>2020</v>
      </c>
      <c r="E30" s="118" t="s">
        <v>238</v>
      </c>
      <c r="F30" s="118" t="s">
        <v>239</v>
      </c>
      <c r="G30" s="118" t="s">
        <v>2902</v>
      </c>
      <c r="H30" s="118" t="s">
        <v>1944</v>
      </c>
      <c r="I30" s="124" t="s">
        <v>2853</v>
      </c>
      <c r="J30" s="118" t="s">
        <v>2893</v>
      </c>
      <c r="K30" s="120">
        <v>253732717.80000001</v>
      </c>
      <c r="L30" s="120">
        <v>253732717.80000001</v>
      </c>
      <c r="M30" s="120">
        <v>232588324.65000001</v>
      </c>
      <c r="N30" s="120">
        <v>261871611.08000001</v>
      </c>
      <c r="O30" s="120">
        <v>29283286.43</v>
      </c>
      <c r="P30" s="120">
        <v>12.590179010088157</v>
      </c>
      <c r="Q30" s="118" t="s">
        <v>2891</v>
      </c>
    </row>
    <row r="31" spans="1:17" ht="19.5" hidden="1" customHeight="1">
      <c r="A31" s="117">
        <v>45169</v>
      </c>
      <c r="B31" s="118" t="s">
        <v>2899</v>
      </c>
      <c r="C31" s="118" t="s">
        <v>16</v>
      </c>
      <c r="D31" s="118" t="s">
        <v>2020</v>
      </c>
      <c r="E31" s="118" t="s">
        <v>238</v>
      </c>
      <c r="F31" s="118" t="s">
        <v>239</v>
      </c>
      <c r="G31" s="118" t="s">
        <v>2902</v>
      </c>
      <c r="H31" s="118" t="s">
        <v>1944</v>
      </c>
      <c r="I31" s="124" t="s">
        <v>2854</v>
      </c>
      <c r="J31" s="118" t="s">
        <v>2894</v>
      </c>
      <c r="K31" s="120">
        <v>273243321.94</v>
      </c>
      <c r="L31" s="120">
        <v>-273243321.94</v>
      </c>
      <c r="M31" s="120">
        <v>-250473045.11166668</v>
      </c>
      <c r="N31" s="120">
        <v>-270553134.39000005</v>
      </c>
      <c r="O31" s="120">
        <v>-20080089.278333336</v>
      </c>
      <c r="P31" s="120">
        <v>8.0168663535755584</v>
      </c>
      <c r="Q31" s="118" t="s">
        <v>2891</v>
      </c>
    </row>
    <row r="32" spans="1:17" ht="19.5" hidden="1" customHeight="1">
      <c r="A32" s="117">
        <v>45169</v>
      </c>
      <c r="B32" s="118" t="s">
        <v>2899</v>
      </c>
      <c r="C32" s="118" t="s">
        <v>16</v>
      </c>
      <c r="D32" s="118" t="s">
        <v>2031</v>
      </c>
      <c r="E32" s="118" t="s">
        <v>299</v>
      </c>
      <c r="F32" s="118" t="s">
        <v>300</v>
      </c>
      <c r="G32" s="118" t="s">
        <v>2811</v>
      </c>
      <c r="H32" s="118" t="s">
        <v>2900</v>
      </c>
      <c r="I32" s="124" t="s">
        <v>2790</v>
      </c>
      <c r="J32" s="118" t="s">
        <v>2791</v>
      </c>
      <c r="K32" s="120">
        <v>171062316.19999999</v>
      </c>
      <c r="L32" s="120">
        <v>147390000</v>
      </c>
      <c r="M32" s="120">
        <v>135107500</v>
      </c>
      <c r="N32" s="120">
        <v>124638065.92999998</v>
      </c>
      <c r="O32" s="120">
        <v>-10469434.07</v>
      </c>
      <c r="P32" s="120">
        <v>-7.7489658753215043</v>
      </c>
      <c r="Q32" s="118" t="s">
        <v>2890</v>
      </c>
    </row>
    <row r="33" spans="1:17" ht="19.5" hidden="1" customHeight="1">
      <c r="A33" s="117">
        <v>45169</v>
      </c>
      <c r="B33" s="118" t="s">
        <v>2899</v>
      </c>
      <c r="C33" s="118" t="s">
        <v>16</v>
      </c>
      <c r="D33" s="118" t="s">
        <v>2031</v>
      </c>
      <c r="E33" s="118" t="s">
        <v>299</v>
      </c>
      <c r="F33" s="118" t="s">
        <v>300</v>
      </c>
      <c r="G33" s="118" t="s">
        <v>2811</v>
      </c>
      <c r="H33" s="118" t="s">
        <v>2900</v>
      </c>
      <c r="I33" s="124" t="s">
        <v>2792</v>
      </c>
      <c r="J33" s="118" t="s">
        <v>2793</v>
      </c>
      <c r="K33" s="120">
        <v>206733.33</v>
      </c>
      <c r="L33" s="120">
        <v>300000</v>
      </c>
      <c r="M33" s="120">
        <v>275000</v>
      </c>
      <c r="N33" s="120">
        <v>236550</v>
      </c>
      <c r="O33" s="120">
        <v>-38450</v>
      </c>
      <c r="P33" s="120">
        <v>-13.981818181818181</v>
      </c>
      <c r="Q33" s="118" t="s">
        <v>2890</v>
      </c>
    </row>
    <row r="34" spans="1:17" ht="19.5" hidden="1" customHeight="1">
      <c r="A34" s="117">
        <v>45169</v>
      </c>
      <c r="B34" s="118" t="s">
        <v>2899</v>
      </c>
      <c r="C34" s="118" t="s">
        <v>16</v>
      </c>
      <c r="D34" s="118" t="s">
        <v>2031</v>
      </c>
      <c r="E34" s="118" t="s">
        <v>299</v>
      </c>
      <c r="F34" s="118" t="s">
        <v>300</v>
      </c>
      <c r="G34" s="118" t="s">
        <v>2811</v>
      </c>
      <c r="H34" s="118" t="s">
        <v>2900</v>
      </c>
      <c r="I34" s="124" t="s">
        <v>2794</v>
      </c>
      <c r="J34" s="118" t="s">
        <v>2795</v>
      </c>
      <c r="K34" s="120">
        <v>1125928.1399999999</v>
      </c>
      <c r="L34" s="120">
        <v>1500000</v>
      </c>
      <c r="M34" s="120">
        <v>1375000</v>
      </c>
      <c r="N34" s="120">
        <v>2021116.92</v>
      </c>
      <c r="O34" s="120">
        <v>646116.92000000004</v>
      </c>
      <c r="P34" s="120">
        <v>46.990321454545452</v>
      </c>
      <c r="Q34" s="118" t="s">
        <v>2891</v>
      </c>
    </row>
    <row r="35" spans="1:17" ht="19.5" hidden="1" customHeight="1">
      <c r="A35" s="117">
        <v>45169</v>
      </c>
      <c r="B35" s="118" t="s">
        <v>2899</v>
      </c>
      <c r="C35" s="118" t="s">
        <v>16</v>
      </c>
      <c r="D35" s="118" t="s">
        <v>2031</v>
      </c>
      <c r="E35" s="118" t="s">
        <v>299</v>
      </c>
      <c r="F35" s="118" t="s">
        <v>300</v>
      </c>
      <c r="G35" s="118" t="s">
        <v>2811</v>
      </c>
      <c r="H35" s="118" t="s">
        <v>2900</v>
      </c>
      <c r="I35" s="124" t="s">
        <v>2865</v>
      </c>
      <c r="J35" s="118" t="s">
        <v>2796</v>
      </c>
      <c r="K35" s="120">
        <v>9120845.4800000004</v>
      </c>
      <c r="L35" s="120">
        <v>6500000</v>
      </c>
      <c r="M35" s="120">
        <v>5958333.333333334</v>
      </c>
      <c r="N35" s="120">
        <v>6440887.4899999993</v>
      </c>
      <c r="O35" s="120">
        <v>482554.15666666668</v>
      </c>
      <c r="P35" s="120">
        <v>8.0988110209790207</v>
      </c>
      <c r="Q35" s="118" t="s">
        <v>2891</v>
      </c>
    </row>
    <row r="36" spans="1:17" ht="19.5" hidden="1" customHeight="1">
      <c r="A36" s="117">
        <v>45169</v>
      </c>
      <c r="B36" s="118" t="s">
        <v>2899</v>
      </c>
      <c r="C36" s="118" t="s">
        <v>16</v>
      </c>
      <c r="D36" s="118" t="s">
        <v>2031</v>
      </c>
      <c r="E36" s="118" t="s">
        <v>299</v>
      </c>
      <c r="F36" s="118" t="s">
        <v>300</v>
      </c>
      <c r="G36" s="118" t="s">
        <v>2811</v>
      </c>
      <c r="H36" s="118" t="s">
        <v>2900</v>
      </c>
      <c r="I36" s="124" t="s">
        <v>2797</v>
      </c>
      <c r="J36" s="118" t="s">
        <v>2798</v>
      </c>
      <c r="K36" s="120">
        <v>42470327.659999996</v>
      </c>
      <c r="L36" s="120">
        <v>40000000</v>
      </c>
      <c r="M36" s="120">
        <v>36666666.666666664</v>
      </c>
      <c r="N36" s="120">
        <v>38575059.449999996</v>
      </c>
      <c r="O36" s="120">
        <v>1908392.7833333334</v>
      </c>
      <c r="P36" s="120">
        <v>5.2047075909090905</v>
      </c>
      <c r="Q36" s="118" t="s">
        <v>2891</v>
      </c>
    </row>
    <row r="37" spans="1:17" ht="19.5" hidden="1" customHeight="1">
      <c r="A37" s="117">
        <v>45169</v>
      </c>
      <c r="B37" s="118" t="s">
        <v>2899</v>
      </c>
      <c r="C37" s="118" t="s">
        <v>16</v>
      </c>
      <c r="D37" s="118" t="s">
        <v>2031</v>
      </c>
      <c r="E37" s="118" t="s">
        <v>299</v>
      </c>
      <c r="F37" s="118" t="s">
        <v>300</v>
      </c>
      <c r="G37" s="118" t="s">
        <v>2811</v>
      </c>
      <c r="H37" s="118" t="s">
        <v>2900</v>
      </c>
      <c r="I37" s="124" t="s">
        <v>2799</v>
      </c>
      <c r="J37" s="118" t="s">
        <v>2800</v>
      </c>
      <c r="K37" s="120">
        <v>82585718.180000007</v>
      </c>
      <c r="L37" s="120">
        <v>70000000</v>
      </c>
      <c r="M37" s="120">
        <v>64166666.666666664</v>
      </c>
      <c r="N37" s="120">
        <v>66424289.180000007</v>
      </c>
      <c r="O37" s="120">
        <v>2257622.5133333332</v>
      </c>
      <c r="P37" s="120">
        <v>3.5183727480519482</v>
      </c>
      <c r="Q37" s="118" t="s">
        <v>2891</v>
      </c>
    </row>
    <row r="38" spans="1:17" ht="19.5" hidden="1" customHeight="1">
      <c r="A38" s="117">
        <v>45169</v>
      </c>
      <c r="B38" s="118" t="s">
        <v>2899</v>
      </c>
      <c r="C38" s="118" t="s">
        <v>16</v>
      </c>
      <c r="D38" s="118" t="s">
        <v>2031</v>
      </c>
      <c r="E38" s="118" t="s">
        <v>299</v>
      </c>
      <c r="F38" s="118" t="s">
        <v>300</v>
      </c>
      <c r="G38" s="118" t="s">
        <v>2811</v>
      </c>
      <c r="H38" s="118" t="s">
        <v>2900</v>
      </c>
      <c r="I38" s="124" t="s">
        <v>2801</v>
      </c>
      <c r="J38" s="118" t="s">
        <v>2802</v>
      </c>
      <c r="K38" s="120">
        <v>1151988</v>
      </c>
      <c r="L38" s="120">
        <v>1000000</v>
      </c>
      <c r="M38" s="120">
        <v>916666.66666666663</v>
      </c>
      <c r="N38" s="120">
        <v>904915.83</v>
      </c>
      <c r="O38" s="120">
        <v>-11750.836666666668</v>
      </c>
      <c r="P38" s="120">
        <v>-1.2819094545454546</v>
      </c>
      <c r="Q38" s="118" t="s">
        <v>2890</v>
      </c>
    </row>
    <row r="39" spans="1:17" ht="19.5" hidden="1" customHeight="1">
      <c r="A39" s="117">
        <v>45169</v>
      </c>
      <c r="B39" s="118" t="s">
        <v>2899</v>
      </c>
      <c r="C39" s="118" t="s">
        <v>16</v>
      </c>
      <c r="D39" s="118" t="s">
        <v>2031</v>
      </c>
      <c r="E39" s="118" t="s">
        <v>299</v>
      </c>
      <c r="F39" s="118" t="s">
        <v>300</v>
      </c>
      <c r="G39" s="118" t="s">
        <v>2811</v>
      </c>
      <c r="H39" s="118" t="s">
        <v>2900</v>
      </c>
      <c r="I39" s="124" t="s">
        <v>2803</v>
      </c>
      <c r="J39" s="118" t="s">
        <v>2804</v>
      </c>
      <c r="K39" s="120">
        <v>125900814.05</v>
      </c>
      <c r="L39" s="120">
        <v>47050000</v>
      </c>
      <c r="M39" s="120">
        <v>43129166.666666672</v>
      </c>
      <c r="N39" s="120">
        <v>41414530.759999998</v>
      </c>
      <c r="O39" s="120">
        <v>-1714635.9066666667</v>
      </c>
      <c r="P39" s="120">
        <v>-3.9755832054873932</v>
      </c>
      <c r="Q39" s="118" t="s">
        <v>2890</v>
      </c>
    </row>
    <row r="40" spans="1:17" ht="19.5" hidden="1" customHeight="1">
      <c r="A40" s="117">
        <v>45169</v>
      </c>
      <c r="B40" s="118" t="s">
        <v>2899</v>
      </c>
      <c r="C40" s="118" t="s">
        <v>16</v>
      </c>
      <c r="D40" s="118" t="s">
        <v>2031</v>
      </c>
      <c r="E40" s="118" t="s">
        <v>299</v>
      </c>
      <c r="F40" s="118" t="s">
        <v>300</v>
      </c>
      <c r="G40" s="118" t="s">
        <v>2811</v>
      </c>
      <c r="H40" s="118" t="s">
        <v>2900</v>
      </c>
      <c r="I40" s="124" t="s">
        <v>2805</v>
      </c>
      <c r="J40" s="118" t="s">
        <v>2806</v>
      </c>
      <c r="K40" s="120">
        <v>176733707.96000001</v>
      </c>
      <c r="L40" s="120">
        <v>176000000</v>
      </c>
      <c r="M40" s="120">
        <v>161333333.33333334</v>
      </c>
      <c r="N40" s="120">
        <v>162441108.66</v>
      </c>
      <c r="O40" s="120">
        <v>1107775.3266666667</v>
      </c>
      <c r="P40" s="120">
        <v>0.68663759917355383</v>
      </c>
      <c r="Q40" s="118" t="s">
        <v>2891</v>
      </c>
    </row>
    <row r="41" spans="1:17" ht="19.5" hidden="1" customHeight="1">
      <c r="A41" s="117">
        <v>45169</v>
      </c>
      <c r="B41" s="118" t="s">
        <v>2899</v>
      </c>
      <c r="C41" s="118" t="s">
        <v>16</v>
      </c>
      <c r="D41" s="118" t="s">
        <v>2031</v>
      </c>
      <c r="E41" s="118" t="s">
        <v>299</v>
      </c>
      <c r="F41" s="118" t="s">
        <v>300</v>
      </c>
      <c r="G41" s="118" t="s">
        <v>2811</v>
      </c>
      <c r="H41" s="118" t="s">
        <v>2900</v>
      </c>
      <c r="I41" s="124" t="s">
        <v>2807</v>
      </c>
      <c r="J41" s="118" t="s">
        <v>2808</v>
      </c>
      <c r="K41" s="120">
        <v>38297319.840000004</v>
      </c>
      <c r="L41" s="120">
        <v>42640000</v>
      </c>
      <c r="M41" s="120">
        <v>39086666.666666664</v>
      </c>
      <c r="N41" s="120">
        <v>47442220.630000003</v>
      </c>
      <c r="O41" s="120">
        <v>8355553.9633333338</v>
      </c>
      <c r="P41" s="120">
        <v>21.376992913184374</v>
      </c>
      <c r="Q41" s="118" t="s">
        <v>2891</v>
      </c>
    </row>
    <row r="42" spans="1:17" ht="19.5" hidden="1" customHeight="1">
      <c r="A42" s="117">
        <v>45169</v>
      </c>
      <c r="B42" s="118" t="s">
        <v>2899</v>
      </c>
      <c r="C42" s="118" t="s">
        <v>16</v>
      </c>
      <c r="D42" s="118" t="s">
        <v>2031</v>
      </c>
      <c r="E42" s="118" t="s">
        <v>299</v>
      </c>
      <c r="F42" s="118" t="s">
        <v>300</v>
      </c>
      <c r="G42" s="118" t="s">
        <v>2811</v>
      </c>
      <c r="H42" s="118" t="s">
        <v>2900</v>
      </c>
      <c r="I42" s="124" t="s">
        <v>2870</v>
      </c>
      <c r="J42" s="118" t="s">
        <v>2871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1"/>
      <c r="Q42" s="118" t="s">
        <v>2891</v>
      </c>
    </row>
    <row r="43" spans="1:17" ht="19.5" hidden="1" customHeight="1">
      <c r="A43" s="117">
        <v>45169</v>
      </c>
      <c r="B43" s="118" t="s">
        <v>2899</v>
      </c>
      <c r="C43" s="118" t="s">
        <v>16</v>
      </c>
      <c r="D43" s="118" t="s">
        <v>2031</v>
      </c>
      <c r="E43" s="118" t="s">
        <v>299</v>
      </c>
      <c r="F43" s="118" t="s">
        <v>300</v>
      </c>
      <c r="G43" s="118" t="s">
        <v>2811</v>
      </c>
      <c r="H43" s="118" t="s">
        <v>2900</v>
      </c>
      <c r="I43" s="124" t="s">
        <v>2809</v>
      </c>
      <c r="J43" s="118" t="s">
        <v>2810</v>
      </c>
      <c r="K43" s="120">
        <v>10921052.130000001</v>
      </c>
      <c r="L43" s="120">
        <v>11440000</v>
      </c>
      <c r="M43" s="120">
        <v>10486666.666666668</v>
      </c>
      <c r="N43" s="120">
        <v>11436533.41</v>
      </c>
      <c r="O43" s="120">
        <v>949866.7433333334</v>
      </c>
      <c r="P43" s="120">
        <v>9.0578519707565164</v>
      </c>
      <c r="Q43" s="118" t="s">
        <v>2891</v>
      </c>
    </row>
    <row r="44" spans="1:17" ht="19.5" hidden="1" customHeight="1">
      <c r="A44" s="117">
        <v>45169</v>
      </c>
      <c r="B44" s="118" t="s">
        <v>2899</v>
      </c>
      <c r="C44" s="118" t="s">
        <v>16</v>
      </c>
      <c r="D44" s="118" t="s">
        <v>2031</v>
      </c>
      <c r="E44" s="118" t="s">
        <v>299</v>
      </c>
      <c r="F44" s="118" t="s">
        <v>300</v>
      </c>
      <c r="G44" s="118" t="s">
        <v>2839</v>
      </c>
      <c r="H44" s="118" t="s">
        <v>2900</v>
      </c>
      <c r="I44" s="123" t="s">
        <v>2812</v>
      </c>
      <c r="J44" s="118" t="s">
        <v>2813</v>
      </c>
      <c r="K44" s="120">
        <v>52349580.700000003</v>
      </c>
      <c r="L44" s="120">
        <v>67000000</v>
      </c>
      <c r="M44" s="120">
        <v>61416666.666666672</v>
      </c>
      <c r="N44" s="120">
        <v>55114199.189999998</v>
      </c>
      <c r="O44" s="120">
        <v>-6302467.4766666675</v>
      </c>
      <c r="P44" s="120">
        <v>-10.261819500678426</v>
      </c>
      <c r="Q44" s="118" t="s">
        <v>2891</v>
      </c>
    </row>
    <row r="45" spans="1:17" ht="19.5" hidden="1" customHeight="1">
      <c r="A45" s="117">
        <v>45169</v>
      </c>
      <c r="B45" s="118" t="s">
        <v>2899</v>
      </c>
      <c r="C45" s="118" t="s">
        <v>16</v>
      </c>
      <c r="D45" s="118" t="s">
        <v>2031</v>
      </c>
      <c r="E45" s="118" t="s">
        <v>299</v>
      </c>
      <c r="F45" s="118" t="s">
        <v>300</v>
      </c>
      <c r="G45" s="118" t="s">
        <v>2839</v>
      </c>
      <c r="H45" s="118" t="s">
        <v>2900</v>
      </c>
      <c r="I45" s="123" t="s">
        <v>2814</v>
      </c>
      <c r="J45" s="118" t="s">
        <v>2815</v>
      </c>
      <c r="K45" s="120">
        <v>42144200.359999999</v>
      </c>
      <c r="L45" s="120">
        <v>47500000</v>
      </c>
      <c r="M45" s="120">
        <v>43541666.666666664</v>
      </c>
      <c r="N45" s="120">
        <v>29508234.129999999</v>
      </c>
      <c r="O45" s="120">
        <v>-14033432.536666667</v>
      </c>
      <c r="P45" s="120">
        <v>-32.229892907177032</v>
      </c>
      <c r="Q45" s="118" t="s">
        <v>2891</v>
      </c>
    </row>
    <row r="46" spans="1:17" ht="19.5" hidden="1" customHeight="1">
      <c r="A46" s="117">
        <v>45169</v>
      </c>
      <c r="B46" s="118" t="s">
        <v>2899</v>
      </c>
      <c r="C46" s="118" t="s">
        <v>16</v>
      </c>
      <c r="D46" s="118" t="s">
        <v>2031</v>
      </c>
      <c r="E46" s="118" t="s">
        <v>299</v>
      </c>
      <c r="F46" s="118" t="s">
        <v>300</v>
      </c>
      <c r="G46" s="118" t="s">
        <v>2839</v>
      </c>
      <c r="H46" s="118" t="s">
        <v>2900</v>
      </c>
      <c r="I46" s="123" t="s">
        <v>2816</v>
      </c>
      <c r="J46" s="118" t="s">
        <v>2817</v>
      </c>
      <c r="K46" s="120">
        <v>274110.40000000002</v>
      </c>
      <c r="L46" s="120">
        <v>1000000</v>
      </c>
      <c r="M46" s="120">
        <v>916666.66666666663</v>
      </c>
      <c r="N46" s="120">
        <v>1187704.92</v>
      </c>
      <c r="O46" s="120">
        <v>271038.2533333333</v>
      </c>
      <c r="P46" s="120">
        <v>29.567809454545458</v>
      </c>
      <c r="Q46" s="118" t="s">
        <v>2890</v>
      </c>
    </row>
    <row r="47" spans="1:17" ht="19.5" hidden="1" customHeight="1">
      <c r="A47" s="117">
        <v>45169</v>
      </c>
      <c r="B47" s="118" t="s">
        <v>2899</v>
      </c>
      <c r="C47" s="118" t="s">
        <v>16</v>
      </c>
      <c r="D47" s="118" t="s">
        <v>2031</v>
      </c>
      <c r="E47" s="118" t="s">
        <v>299</v>
      </c>
      <c r="F47" s="118" t="s">
        <v>300</v>
      </c>
      <c r="G47" s="118" t="s">
        <v>2839</v>
      </c>
      <c r="H47" s="118" t="s">
        <v>2900</v>
      </c>
      <c r="I47" s="123" t="s">
        <v>2818</v>
      </c>
      <c r="J47" s="118" t="s">
        <v>2819</v>
      </c>
      <c r="K47" s="120">
        <v>34197964.960000001</v>
      </c>
      <c r="L47" s="120">
        <v>17000000</v>
      </c>
      <c r="M47" s="120">
        <v>15583333.333333334</v>
      </c>
      <c r="N47" s="120">
        <v>14853644.57</v>
      </c>
      <c r="O47" s="120">
        <v>-729688.76333333342</v>
      </c>
      <c r="P47" s="120">
        <v>-4.6824947379679154</v>
      </c>
      <c r="Q47" s="118" t="s">
        <v>2891</v>
      </c>
    </row>
    <row r="48" spans="1:17" ht="19.5" hidden="1" customHeight="1">
      <c r="A48" s="117">
        <v>45169</v>
      </c>
      <c r="B48" s="118" t="s">
        <v>2899</v>
      </c>
      <c r="C48" s="118" t="s">
        <v>16</v>
      </c>
      <c r="D48" s="118" t="s">
        <v>2031</v>
      </c>
      <c r="E48" s="118" t="s">
        <v>299</v>
      </c>
      <c r="F48" s="118" t="s">
        <v>300</v>
      </c>
      <c r="G48" s="118" t="s">
        <v>2839</v>
      </c>
      <c r="H48" s="118" t="s">
        <v>2900</v>
      </c>
      <c r="I48" s="123" t="s">
        <v>2820</v>
      </c>
      <c r="J48" s="118" t="s">
        <v>2821</v>
      </c>
      <c r="K48" s="120">
        <v>176961045.37</v>
      </c>
      <c r="L48" s="120">
        <v>176000000</v>
      </c>
      <c r="M48" s="120">
        <v>161333333.33333334</v>
      </c>
      <c r="N48" s="120">
        <v>163276367.58000001</v>
      </c>
      <c r="O48" s="120">
        <v>1943034.2466666666</v>
      </c>
      <c r="P48" s="120">
        <v>1.204360070247934</v>
      </c>
      <c r="Q48" s="118" t="s">
        <v>2890</v>
      </c>
    </row>
    <row r="49" spans="1:17" ht="19.5" hidden="1" customHeight="1">
      <c r="A49" s="117">
        <v>45169</v>
      </c>
      <c r="B49" s="118" t="s">
        <v>2899</v>
      </c>
      <c r="C49" s="118" t="s">
        <v>16</v>
      </c>
      <c r="D49" s="118" t="s">
        <v>2031</v>
      </c>
      <c r="E49" s="118" t="s">
        <v>299</v>
      </c>
      <c r="F49" s="118" t="s">
        <v>300</v>
      </c>
      <c r="G49" s="118" t="s">
        <v>2839</v>
      </c>
      <c r="H49" s="118" t="s">
        <v>2900</v>
      </c>
      <c r="I49" s="123" t="s">
        <v>2822</v>
      </c>
      <c r="J49" s="118" t="s">
        <v>2846</v>
      </c>
      <c r="K49" s="120">
        <v>26849824.640000001</v>
      </c>
      <c r="L49" s="120">
        <v>29000000</v>
      </c>
      <c r="M49" s="120">
        <v>26583333.333333336</v>
      </c>
      <c r="N49" s="120">
        <v>26591501.840000004</v>
      </c>
      <c r="O49" s="120">
        <v>8168.5066666666662</v>
      </c>
      <c r="P49" s="120">
        <v>3.0727924764890283E-2</v>
      </c>
      <c r="Q49" s="118" t="s">
        <v>2890</v>
      </c>
    </row>
    <row r="50" spans="1:17" ht="19.5" hidden="1" customHeight="1">
      <c r="A50" s="117">
        <v>45169</v>
      </c>
      <c r="B50" s="118" t="s">
        <v>2899</v>
      </c>
      <c r="C50" s="118" t="s">
        <v>16</v>
      </c>
      <c r="D50" s="118" t="s">
        <v>2031</v>
      </c>
      <c r="E50" s="118" t="s">
        <v>299</v>
      </c>
      <c r="F50" s="118" t="s">
        <v>300</v>
      </c>
      <c r="G50" s="118" t="s">
        <v>2839</v>
      </c>
      <c r="H50" s="118" t="s">
        <v>2900</v>
      </c>
      <c r="I50" s="123" t="s">
        <v>2823</v>
      </c>
      <c r="J50" s="118" t="s">
        <v>2824</v>
      </c>
      <c r="K50" s="120">
        <v>76554427.370000005</v>
      </c>
      <c r="L50" s="120">
        <v>82210000</v>
      </c>
      <c r="M50" s="120">
        <v>75359166.666666657</v>
      </c>
      <c r="N50" s="120">
        <v>76297896.909999996</v>
      </c>
      <c r="O50" s="120">
        <v>938730.2433333334</v>
      </c>
      <c r="P50" s="120">
        <v>1.2456749256339088</v>
      </c>
      <c r="Q50" s="118" t="s">
        <v>2890</v>
      </c>
    </row>
    <row r="51" spans="1:17" ht="19.5" hidden="1" customHeight="1">
      <c r="A51" s="117">
        <v>45169</v>
      </c>
      <c r="B51" s="118" t="s">
        <v>2899</v>
      </c>
      <c r="C51" s="118" t="s">
        <v>16</v>
      </c>
      <c r="D51" s="118" t="s">
        <v>2031</v>
      </c>
      <c r="E51" s="118" t="s">
        <v>299</v>
      </c>
      <c r="F51" s="118" t="s">
        <v>300</v>
      </c>
      <c r="G51" s="118" t="s">
        <v>2839</v>
      </c>
      <c r="H51" s="118" t="s">
        <v>2900</v>
      </c>
      <c r="I51" s="123" t="s">
        <v>2825</v>
      </c>
      <c r="J51" s="118" t="s">
        <v>2826</v>
      </c>
      <c r="K51" s="120">
        <v>20619639.440000001</v>
      </c>
      <c r="L51" s="120">
        <v>14000000</v>
      </c>
      <c r="M51" s="120">
        <v>12833333.333333334</v>
      </c>
      <c r="N51" s="120">
        <v>12715055.539999999</v>
      </c>
      <c r="O51" s="120">
        <v>-118277.79333333333</v>
      </c>
      <c r="P51" s="120">
        <v>-0.92164514285714294</v>
      </c>
      <c r="Q51" s="118" t="s">
        <v>2891</v>
      </c>
    </row>
    <row r="52" spans="1:17" ht="19.5" hidden="1" customHeight="1">
      <c r="A52" s="117">
        <v>45169</v>
      </c>
      <c r="B52" s="118" t="s">
        <v>2899</v>
      </c>
      <c r="C52" s="118" t="s">
        <v>16</v>
      </c>
      <c r="D52" s="118" t="s">
        <v>2031</v>
      </c>
      <c r="E52" s="118" t="s">
        <v>299</v>
      </c>
      <c r="F52" s="118" t="s">
        <v>300</v>
      </c>
      <c r="G52" s="118" t="s">
        <v>2839</v>
      </c>
      <c r="H52" s="118" t="s">
        <v>2900</v>
      </c>
      <c r="I52" s="123" t="s">
        <v>2827</v>
      </c>
      <c r="J52" s="118" t="s">
        <v>2828</v>
      </c>
      <c r="K52" s="120">
        <v>26951801.960000001</v>
      </c>
      <c r="L52" s="120">
        <v>35000000</v>
      </c>
      <c r="M52" s="120">
        <v>32083333.333333332</v>
      </c>
      <c r="N52" s="120">
        <v>31218045.870000001</v>
      </c>
      <c r="O52" s="120">
        <v>-865287.46333333338</v>
      </c>
      <c r="P52" s="120">
        <v>-2.6969998857142858</v>
      </c>
      <c r="Q52" s="118" t="s">
        <v>2891</v>
      </c>
    </row>
    <row r="53" spans="1:17" ht="19.5" hidden="1" customHeight="1">
      <c r="A53" s="117">
        <v>45169</v>
      </c>
      <c r="B53" s="118" t="s">
        <v>2899</v>
      </c>
      <c r="C53" s="118" t="s">
        <v>16</v>
      </c>
      <c r="D53" s="118" t="s">
        <v>2031</v>
      </c>
      <c r="E53" s="118" t="s">
        <v>299</v>
      </c>
      <c r="F53" s="118" t="s">
        <v>300</v>
      </c>
      <c r="G53" s="118" t="s">
        <v>2839</v>
      </c>
      <c r="H53" s="118" t="s">
        <v>2900</v>
      </c>
      <c r="I53" s="123" t="s">
        <v>2829</v>
      </c>
      <c r="J53" s="118" t="s">
        <v>2830</v>
      </c>
      <c r="K53" s="120">
        <v>14839440.09</v>
      </c>
      <c r="L53" s="120">
        <v>17000000</v>
      </c>
      <c r="M53" s="120">
        <v>15583333.333333334</v>
      </c>
      <c r="N53" s="120">
        <v>17011412.98</v>
      </c>
      <c r="O53" s="120">
        <v>1428079.6466666667</v>
      </c>
      <c r="P53" s="120">
        <v>9.1641474652406423</v>
      </c>
      <c r="Q53" s="118" t="s">
        <v>2890</v>
      </c>
    </row>
    <row r="54" spans="1:17" ht="19.5" hidden="1" customHeight="1">
      <c r="A54" s="117">
        <v>45169</v>
      </c>
      <c r="B54" s="118" t="s">
        <v>2899</v>
      </c>
      <c r="C54" s="118" t="s">
        <v>16</v>
      </c>
      <c r="D54" s="118" t="s">
        <v>2031</v>
      </c>
      <c r="E54" s="118" t="s">
        <v>299</v>
      </c>
      <c r="F54" s="118" t="s">
        <v>300</v>
      </c>
      <c r="G54" s="118" t="s">
        <v>2839</v>
      </c>
      <c r="H54" s="118" t="s">
        <v>2900</v>
      </c>
      <c r="I54" s="123" t="s">
        <v>2831</v>
      </c>
      <c r="J54" s="118" t="s">
        <v>2832</v>
      </c>
      <c r="K54" s="120">
        <v>8400180.8200000003</v>
      </c>
      <c r="L54" s="120">
        <v>11530000</v>
      </c>
      <c r="M54" s="120">
        <v>10569166.666666666</v>
      </c>
      <c r="N54" s="120">
        <v>8208465.6799999997</v>
      </c>
      <c r="O54" s="120">
        <v>-2360700.9866666668</v>
      </c>
      <c r="P54" s="120">
        <v>-22.335734321532762</v>
      </c>
      <c r="Q54" s="118" t="s">
        <v>2891</v>
      </c>
    </row>
    <row r="55" spans="1:17" ht="19.5" hidden="1" customHeight="1">
      <c r="A55" s="117">
        <v>45169</v>
      </c>
      <c r="B55" s="118" t="s">
        <v>2899</v>
      </c>
      <c r="C55" s="118" t="s">
        <v>16</v>
      </c>
      <c r="D55" s="118" t="s">
        <v>2031</v>
      </c>
      <c r="E55" s="118" t="s">
        <v>299</v>
      </c>
      <c r="F55" s="118" t="s">
        <v>300</v>
      </c>
      <c r="G55" s="118" t="s">
        <v>2839</v>
      </c>
      <c r="H55" s="118" t="s">
        <v>2900</v>
      </c>
      <c r="I55" s="123" t="s">
        <v>2833</v>
      </c>
      <c r="J55" s="118" t="s">
        <v>2834</v>
      </c>
      <c r="K55" s="120">
        <v>48722754.759999998</v>
      </c>
      <c r="L55" s="120">
        <v>55000000</v>
      </c>
      <c r="M55" s="120">
        <v>50416666.666666664</v>
      </c>
      <c r="N55" s="120">
        <v>55511042.319999993</v>
      </c>
      <c r="O55" s="120">
        <v>5094375.6533333324</v>
      </c>
      <c r="P55" s="120">
        <v>10.104546750413224</v>
      </c>
      <c r="Q55" s="118" t="s">
        <v>2890</v>
      </c>
    </row>
    <row r="56" spans="1:17" ht="19.5" hidden="1" customHeight="1">
      <c r="A56" s="117">
        <v>45169</v>
      </c>
      <c r="B56" s="118" t="s">
        <v>2899</v>
      </c>
      <c r="C56" s="118" t="s">
        <v>16</v>
      </c>
      <c r="D56" s="118" t="s">
        <v>2031</v>
      </c>
      <c r="E56" s="118" t="s">
        <v>299</v>
      </c>
      <c r="F56" s="118" t="s">
        <v>300</v>
      </c>
      <c r="G56" s="118" t="s">
        <v>2839</v>
      </c>
      <c r="H56" s="118" t="s">
        <v>2900</v>
      </c>
      <c r="I56" s="123" t="s">
        <v>2835</v>
      </c>
      <c r="J56" s="118" t="s">
        <v>2836</v>
      </c>
      <c r="K56" s="120">
        <v>165206.9</v>
      </c>
      <c r="L56" s="120">
        <v>50000</v>
      </c>
      <c r="M56" s="120">
        <v>45833.333333333328</v>
      </c>
      <c r="N56" s="120">
        <v>184633.64</v>
      </c>
      <c r="O56" s="120">
        <v>138800.30666666667</v>
      </c>
      <c r="P56" s="120">
        <v>302.83703272727269</v>
      </c>
      <c r="Q56" s="118" t="s">
        <v>2890</v>
      </c>
    </row>
    <row r="57" spans="1:17" ht="19.5" hidden="1" customHeight="1">
      <c r="A57" s="117">
        <v>45169</v>
      </c>
      <c r="B57" s="118" t="s">
        <v>2899</v>
      </c>
      <c r="C57" s="118" t="s">
        <v>16</v>
      </c>
      <c r="D57" s="118" t="s">
        <v>2031</v>
      </c>
      <c r="E57" s="118" t="s">
        <v>299</v>
      </c>
      <c r="F57" s="118" t="s">
        <v>300</v>
      </c>
      <c r="G57" s="118" t="s">
        <v>2839</v>
      </c>
      <c r="H57" s="118" t="s">
        <v>2900</v>
      </c>
      <c r="I57" s="123" t="s">
        <v>2837</v>
      </c>
      <c r="J57" s="118" t="s">
        <v>2838</v>
      </c>
      <c r="K57" s="120">
        <v>12064207.560000001</v>
      </c>
      <c r="L57" s="120">
        <v>14820000</v>
      </c>
      <c r="M57" s="120">
        <v>13585000</v>
      </c>
      <c r="N57" s="120">
        <v>15759015.5</v>
      </c>
      <c r="O57" s="120">
        <v>2174015.5</v>
      </c>
      <c r="P57" s="120">
        <v>16.003058520426944</v>
      </c>
      <c r="Q57" s="118" t="s">
        <v>2890</v>
      </c>
    </row>
    <row r="58" spans="1:17" ht="19.5" hidden="1" customHeight="1">
      <c r="A58" s="117">
        <v>45169</v>
      </c>
      <c r="B58" s="118" t="s">
        <v>2899</v>
      </c>
      <c r="C58" s="118" t="s">
        <v>16</v>
      </c>
      <c r="D58" s="118" t="s">
        <v>2031</v>
      </c>
      <c r="E58" s="118" t="s">
        <v>299</v>
      </c>
      <c r="F58" s="118" t="s">
        <v>300</v>
      </c>
      <c r="G58" s="118" t="s">
        <v>2839</v>
      </c>
      <c r="H58" s="118" t="s">
        <v>2900</v>
      </c>
      <c r="I58" s="123" t="s">
        <v>2872</v>
      </c>
      <c r="J58" s="118" t="s">
        <v>2873</v>
      </c>
      <c r="K58" s="120">
        <v>429208.13</v>
      </c>
      <c r="L58" s="120">
        <v>310000</v>
      </c>
      <c r="M58" s="120">
        <v>284166.66666666669</v>
      </c>
      <c r="N58" s="120">
        <v>1383945.01</v>
      </c>
      <c r="O58" s="120">
        <v>1099778.3433333333</v>
      </c>
      <c r="P58" s="120">
        <v>387.01877184750731</v>
      </c>
      <c r="Q58" s="118" t="s">
        <v>2890</v>
      </c>
    </row>
    <row r="59" spans="1:17" ht="19.5" hidden="1" customHeight="1">
      <c r="A59" s="117">
        <v>45169</v>
      </c>
      <c r="B59" s="118" t="s">
        <v>2899</v>
      </c>
      <c r="C59" s="118" t="s">
        <v>16</v>
      </c>
      <c r="D59" s="118" t="s">
        <v>2031</v>
      </c>
      <c r="E59" s="118" t="s">
        <v>299</v>
      </c>
      <c r="F59" s="118" t="s">
        <v>300</v>
      </c>
      <c r="G59" s="118" t="s">
        <v>2901</v>
      </c>
      <c r="H59" s="118" t="s">
        <v>1944</v>
      </c>
      <c r="I59" s="118" t="s">
        <v>2852</v>
      </c>
      <c r="J59" s="118" t="s">
        <v>2892</v>
      </c>
      <c r="K59" s="120">
        <v>190107634.21000001</v>
      </c>
      <c r="L59" s="120">
        <v>190107634.21000001</v>
      </c>
      <c r="M59" s="120">
        <v>174265331.35916665</v>
      </c>
      <c r="N59" s="120">
        <v>142647959.67999995</v>
      </c>
      <c r="O59" s="120">
        <v>-31617371.679166667</v>
      </c>
      <c r="P59" s="120">
        <v>-18.143236771519522</v>
      </c>
      <c r="Q59" s="118" t="s">
        <v>2890</v>
      </c>
    </row>
    <row r="60" spans="1:17" ht="19.5" hidden="1" customHeight="1">
      <c r="A60" s="117">
        <v>45169</v>
      </c>
      <c r="B60" s="118" t="s">
        <v>2899</v>
      </c>
      <c r="C60" s="118" t="s">
        <v>16</v>
      </c>
      <c r="D60" s="118" t="s">
        <v>2031</v>
      </c>
      <c r="E60" s="118" t="s">
        <v>299</v>
      </c>
      <c r="F60" s="118" t="s">
        <v>300</v>
      </c>
      <c r="G60" s="118" t="s">
        <v>2902</v>
      </c>
      <c r="H60" s="118" t="s">
        <v>1944</v>
      </c>
      <c r="I60" s="118" t="s">
        <v>2853</v>
      </c>
      <c r="J60" s="118" t="s">
        <v>2893</v>
      </c>
      <c r="K60" s="120">
        <v>186386185.33000001</v>
      </c>
      <c r="L60" s="120">
        <v>186386185.33000001</v>
      </c>
      <c r="M60" s="120">
        <v>170854003.21916667</v>
      </c>
      <c r="N60" s="120">
        <v>155725190.89999998</v>
      </c>
      <c r="O60" s="120">
        <v>-15128812.319166666</v>
      </c>
      <c r="P60" s="120">
        <v>-8.854818754091383</v>
      </c>
      <c r="Q60" s="118" t="s">
        <v>2890</v>
      </c>
    </row>
    <row r="61" spans="1:17" ht="19.5" hidden="1" customHeight="1">
      <c r="A61" s="117">
        <v>45169</v>
      </c>
      <c r="B61" s="118" t="s">
        <v>2899</v>
      </c>
      <c r="C61" s="118" t="s">
        <v>16</v>
      </c>
      <c r="D61" s="118" t="s">
        <v>2031</v>
      </c>
      <c r="E61" s="118" t="s">
        <v>299</v>
      </c>
      <c r="F61" s="118" t="s">
        <v>300</v>
      </c>
      <c r="G61" s="118" t="s">
        <v>2902</v>
      </c>
      <c r="H61" s="118" t="s">
        <v>1944</v>
      </c>
      <c r="I61" s="118" t="s">
        <v>2854</v>
      </c>
      <c r="J61" s="118" t="s">
        <v>2894</v>
      </c>
      <c r="K61" s="120">
        <v>179671215.44999999</v>
      </c>
      <c r="L61" s="120">
        <v>-179671215.44999999</v>
      </c>
      <c r="M61" s="120">
        <v>-164698614.16249999</v>
      </c>
      <c r="N61" s="120">
        <v>-114847011.69000003</v>
      </c>
      <c r="O61" s="120">
        <v>49851602.472499996</v>
      </c>
      <c r="P61" s="120">
        <v>-30.268380050431926</v>
      </c>
      <c r="Q61" s="118" t="s">
        <v>2891</v>
      </c>
    </row>
    <row r="62" spans="1:17" ht="19.5" hidden="1" customHeight="1">
      <c r="A62" s="117">
        <v>45169</v>
      </c>
      <c r="B62" s="118" t="s">
        <v>2899</v>
      </c>
      <c r="C62" s="118" t="s">
        <v>16</v>
      </c>
      <c r="D62" s="118" t="s">
        <v>2019</v>
      </c>
      <c r="E62" s="118" t="s">
        <v>461</v>
      </c>
      <c r="F62" s="118" t="s">
        <v>462</v>
      </c>
      <c r="G62" s="118" t="s">
        <v>2811</v>
      </c>
      <c r="H62" s="118" t="s">
        <v>2900</v>
      </c>
      <c r="I62" s="123" t="s">
        <v>2790</v>
      </c>
      <c r="J62" s="118" t="s">
        <v>2791</v>
      </c>
      <c r="K62" s="120">
        <v>57490143.420000002</v>
      </c>
      <c r="L62" s="120">
        <v>57299123.560000002</v>
      </c>
      <c r="M62" s="120">
        <v>52524196.596666664</v>
      </c>
      <c r="N62" s="120">
        <v>32793232.14000003</v>
      </c>
      <c r="O62" s="120">
        <v>-19730964.456666667</v>
      </c>
      <c r="P62" s="120">
        <v>-37.565475980871739</v>
      </c>
      <c r="Q62" s="118" t="s">
        <v>2890</v>
      </c>
    </row>
    <row r="63" spans="1:17" ht="19.5" hidden="1" customHeight="1">
      <c r="A63" s="117">
        <v>45169</v>
      </c>
      <c r="B63" s="118" t="s">
        <v>2899</v>
      </c>
      <c r="C63" s="118" t="s">
        <v>16</v>
      </c>
      <c r="D63" s="118" t="s">
        <v>2019</v>
      </c>
      <c r="E63" s="118" t="s">
        <v>461</v>
      </c>
      <c r="F63" s="118" t="s">
        <v>462</v>
      </c>
      <c r="G63" s="118" t="s">
        <v>2811</v>
      </c>
      <c r="H63" s="118" t="s">
        <v>2900</v>
      </c>
      <c r="I63" s="123" t="s">
        <v>2792</v>
      </c>
      <c r="J63" s="118" t="s">
        <v>2793</v>
      </c>
      <c r="K63" s="120">
        <v>340400</v>
      </c>
      <c r="L63" s="120">
        <v>290100</v>
      </c>
      <c r="M63" s="120">
        <v>265925</v>
      </c>
      <c r="N63" s="120">
        <v>0</v>
      </c>
      <c r="O63" s="120">
        <v>-265925</v>
      </c>
      <c r="P63" s="120">
        <v>-100</v>
      </c>
      <c r="Q63" s="118" t="s">
        <v>2890</v>
      </c>
    </row>
    <row r="64" spans="1:17" ht="19.5" hidden="1" customHeight="1">
      <c r="A64" s="117">
        <v>45169</v>
      </c>
      <c r="B64" s="118" t="s">
        <v>2899</v>
      </c>
      <c r="C64" s="118" t="s">
        <v>16</v>
      </c>
      <c r="D64" s="118" t="s">
        <v>2019</v>
      </c>
      <c r="E64" s="118" t="s">
        <v>461</v>
      </c>
      <c r="F64" s="118" t="s">
        <v>462</v>
      </c>
      <c r="G64" s="118" t="s">
        <v>2811</v>
      </c>
      <c r="H64" s="118" t="s">
        <v>2900</v>
      </c>
      <c r="I64" s="123" t="s">
        <v>2794</v>
      </c>
      <c r="J64" s="118" t="s">
        <v>2795</v>
      </c>
      <c r="K64" s="120">
        <v>716783</v>
      </c>
      <c r="L64" s="120">
        <v>253240</v>
      </c>
      <c r="M64" s="120">
        <v>232136.66666666669</v>
      </c>
      <c r="N64" s="120">
        <v>160834.5</v>
      </c>
      <c r="O64" s="120">
        <v>-71302.166666666672</v>
      </c>
      <c r="P64" s="120">
        <v>-30.715598569808016</v>
      </c>
      <c r="Q64" s="118" t="s">
        <v>2890</v>
      </c>
    </row>
    <row r="65" spans="1:17" ht="19.5" hidden="1" customHeight="1">
      <c r="A65" s="117">
        <v>45169</v>
      </c>
      <c r="B65" s="118" t="s">
        <v>2899</v>
      </c>
      <c r="C65" s="118" t="s">
        <v>16</v>
      </c>
      <c r="D65" s="118" t="s">
        <v>2019</v>
      </c>
      <c r="E65" s="118" t="s">
        <v>461</v>
      </c>
      <c r="F65" s="118" t="s">
        <v>462</v>
      </c>
      <c r="G65" s="118" t="s">
        <v>2811</v>
      </c>
      <c r="H65" s="118" t="s">
        <v>2900</v>
      </c>
      <c r="I65" s="123" t="s">
        <v>2865</v>
      </c>
      <c r="J65" s="118" t="s">
        <v>2796</v>
      </c>
      <c r="K65" s="120">
        <v>1426089.78</v>
      </c>
      <c r="L65" s="120">
        <v>1489748</v>
      </c>
      <c r="M65" s="120">
        <v>1365602.3333333335</v>
      </c>
      <c r="N65" s="120">
        <v>1358612.8499999999</v>
      </c>
      <c r="O65" s="120">
        <v>-6989.4833333333336</v>
      </c>
      <c r="P65" s="120">
        <v>-0.51182420846283461</v>
      </c>
      <c r="Q65" s="118" t="s">
        <v>2890</v>
      </c>
    </row>
    <row r="66" spans="1:17" ht="19.5" hidden="1" customHeight="1">
      <c r="A66" s="117">
        <v>45169</v>
      </c>
      <c r="B66" s="118" t="s">
        <v>2899</v>
      </c>
      <c r="C66" s="118" t="s">
        <v>16</v>
      </c>
      <c r="D66" s="118" t="s">
        <v>2019</v>
      </c>
      <c r="E66" s="118" t="s">
        <v>461</v>
      </c>
      <c r="F66" s="118" t="s">
        <v>462</v>
      </c>
      <c r="G66" s="118" t="s">
        <v>2811</v>
      </c>
      <c r="H66" s="118" t="s">
        <v>2900</v>
      </c>
      <c r="I66" s="123" t="s">
        <v>2797</v>
      </c>
      <c r="J66" s="118" t="s">
        <v>2798</v>
      </c>
      <c r="K66" s="120">
        <v>7895091.8200000003</v>
      </c>
      <c r="L66" s="120">
        <v>8044704</v>
      </c>
      <c r="M66" s="120">
        <v>7374312</v>
      </c>
      <c r="N66" s="120">
        <v>6787574.4800000004</v>
      </c>
      <c r="O66" s="120">
        <v>-586737.52</v>
      </c>
      <c r="P66" s="120">
        <v>-7.9565052305896469</v>
      </c>
      <c r="Q66" s="118" t="s">
        <v>2890</v>
      </c>
    </row>
    <row r="67" spans="1:17" ht="19.5" hidden="1" customHeight="1">
      <c r="A67" s="117">
        <v>45169</v>
      </c>
      <c r="B67" s="118" t="s">
        <v>2899</v>
      </c>
      <c r="C67" s="118" t="s">
        <v>16</v>
      </c>
      <c r="D67" s="118" t="s">
        <v>2019</v>
      </c>
      <c r="E67" s="118" t="s">
        <v>461</v>
      </c>
      <c r="F67" s="118" t="s">
        <v>462</v>
      </c>
      <c r="G67" s="118" t="s">
        <v>2811</v>
      </c>
      <c r="H67" s="118" t="s">
        <v>2900</v>
      </c>
      <c r="I67" s="123" t="s">
        <v>2799</v>
      </c>
      <c r="J67" s="118" t="s">
        <v>2800</v>
      </c>
      <c r="K67" s="120">
        <v>33787763.850000001</v>
      </c>
      <c r="L67" s="120">
        <v>6199477.1600000001</v>
      </c>
      <c r="M67" s="120">
        <v>5682854.0633333335</v>
      </c>
      <c r="N67" s="120">
        <v>4090097.5999999996</v>
      </c>
      <c r="O67" s="120">
        <v>-1592756.4633333334</v>
      </c>
      <c r="P67" s="120">
        <v>-28.02740393440768</v>
      </c>
      <c r="Q67" s="118" t="s">
        <v>2890</v>
      </c>
    </row>
    <row r="68" spans="1:17" ht="19.5" hidden="1" customHeight="1">
      <c r="A68" s="117">
        <v>45169</v>
      </c>
      <c r="B68" s="118" t="s">
        <v>2899</v>
      </c>
      <c r="C68" s="118" t="s">
        <v>16</v>
      </c>
      <c r="D68" s="118" t="s">
        <v>2019</v>
      </c>
      <c r="E68" s="118" t="s">
        <v>461</v>
      </c>
      <c r="F68" s="118" t="s">
        <v>462</v>
      </c>
      <c r="G68" s="118" t="s">
        <v>2811</v>
      </c>
      <c r="H68" s="118" t="s">
        <v>2900</v>
      </c>
      <c r="I68" s="123" t="s">
        <v>2801</v>
      </c>
      <c r="J68" s="118" t="s">
        <v>2802</v>
      </c>
      <c r="K68" s="120">
        <v>24256</v>
      </c>
      <c r="L68" s="120">
        <v>15384</v>
      </c>
      <c r="M68" s="120">
        <v>14102</v>
      </c>
      <c r="N68" s="120">
        <v>62300.6</v>
      </c>
      <c r="O68" s="120">
        <v>48198.6</v>
      </c>
      <c r="P68" s="120">
        <v>341.78556233158417</v>
      </c>
      <c r="Q68" s="118" t="s">
        <v>2891</v>
      </c>
    </row>
    <row r="69" spans="1:17" ht="19.5" hidden="1" customHeight="1">
      <c r="A69" s="117">
        <v>45169</v>
      </c>
      <c r="B69" s="118" t="s">
        <v>2899</v>
      </c>
      <c r="C69" s="118" t="s">
        <v>16</v>
      </c>
      <c r="D69" s="118" t="s">
        <v>2019</v>
      </c>
      <c r="E69" s="118" t="s">
        <v>461</v>
      </c>
      <c r="F69" s="118" t="s">
        <v>462</v>
      </c>
      <c r="G69" s="118" t="s">
        <v>2811</v>
      </c>
      <c r="H69" s="118" t="s">
        <v>2900</v>
      </c>
      <c r="I69" s="123" t="s">
        <v>2803</v>
      </c>
      <c r="J69" s="118" t="s">
        <v>2804</v>
      </c>
      <c r="K69" s="120">
        <v>4476680.4000000004</v>
      </c>
      <c r="L69" s="120">
        <v>7025932.3200000003</v>
      </c>
      <c r="M69" s="120">
        <v>6440437.96</v>
      </c>
      <c r="N69" s="120">
        <v>4749406.0599999996</v>
      </c>
      <c r="O69" s="120">
        <v>-1691031.9</v>
      </c>
      <c r="P69" s="120">
        <v>-26.25647371347398</v>
      </c>
      <c r="Q69" s="118" t="s">
        <v>2890</v>
      </c>
    </row>
    <row r="70" spans="1:17" ht="19.5" hidden="1" customHeight="1">
      <c r="A70" s="117">
        <v>45169</v>
      </c>
      <c r="B70" s="118" t="s">
        <v>2899</v>
      </c>
      <c r="C70" s="118" t="s">
        <v>16</v>
      </c>
      <c r="D70" s="118" t="s">
        <v>2019</v>
      </c>
      <c r="E70" s="118" t="s">
        <v>461</v>
      </c>
      <c r="F70" s="118" t="s">
        <v>462</v>
      </c>
      <c r="G70" s="118" t="s">
        <v>2811</v>
      </c>
      <c r="H70" s="118" t="s">
        <v>2900</v>
      </c>
      <c r="I70" s="123" t="s">
        <v>2805</v>
      </c>
      <c r="J70" s="118" t="s">
        <v>2806</v>
      </c>
      <c r="K70" s="120">
        <v>50387902.520000003</v>
      </c>
      <c r="L70" s="120">
        <v>51940820</v>
      </c>
      <c r="M70" s="120">
        <v>47612418.333333336</v>
      </c>
      <c r="N70" s="120">
        <v>45273825.560000002</v>
      </c>
      <c r="O70" s="120">
        <v>-2338592.7733333334</v>
      </c>
      <c r="P70" s="120">
        <v>-4.911728610298483</v>
      </c>
      <c r="Q70" s="118" t="s">
        <v>2890</v>
      </c>
    </row>
    <row r="71" spans="1:17" ht="19.5" hidden="1" customHeight="1">
      <c r="A71" s="117">
        <v>45169</v>
      </c>
      <c r="B71" s="118" t="s">
        <v>2899</v>
      </c>
      <c r="C71" s="118" t="s">
        <v>16</v>
      </c>
      <c r="D71" s="118" t="s">
        <v>2019</v>
      </c>
      <c r="E71" s="118" t="s">
        <v>461</v>
      </c>
      <c r="F71" s="118" t="s">
        <v>462</v>
      </c>
      <c r="G71" s="118" t="s">
        <v>2811</v>
      </c>
      <c r="H71" s="118" t="s">
        <v>2900</v>
      </c>
      <c r="I71" s="123" t="s">
        <v>2807</v>
      </c>
      <c r="J71" s="118" t="s">
        <v>2808</v>
      </c>
      <c r="K71" s="120">
        <v>25467287.859999999</v>
      </c>
      <c r="L71" s="120">
        <v>10969118.66</v>
      </c>
      <c r="M71" s="120">
        <v>10055025.438333333</v>
      </c>
      <c r="N71" s="120">
        <v>9422172.370000001</v>
      </c>
      <c r="O71" s="120">
        <v>-632853.06833333336</v>
      </c>
      <c r="P71" s="120">
        <v>-6.2938982324268657</v>
      </c>
      <c r="Q71" s="118" t="s">
        <v>2890</v>
      </c>
    </row>
    <row r="72" spans="1:17" ht="19.5" hidden="1" customHeight="1">
      <c r="A72" s="117">
        <v>45169</v>
      </c>
      <c r="B72" s="118" t="s">
        <v>2899</v>
      </c>
      <c r="C72" s="118" t="s">
        <v>16</v>
      </c>
      <c r="D72" s="118" t="s">
        <v>2019</v>
      </c>
      <c r="E72" s="118" t="s">
        <v>461</v>
      </c>
      <c r="F72" s="118" t="s">
        <v>462</v>
      </c>
      <c r="G72" s="118" t="s">
        <v>2811</v>
      </c>
      <c r="H72" s="118" t="s">
        <v>2900</v>
      </c>
      <c r="I72" s="123" t="s">
        <v>2870</v>
      </c>
      <c r="J72" s="118" t="s">
        <v>2871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1"/>
      <c r="Q72" s="118" t="s">
        <v>2891</v>
      </c>
    </row>
    <row r="73" spans="1:17" ht="19.5" hidden="1" customHeight="1">
      <c r="A73" s="117">
        <v>45169</v>
      </c>
      <c r="B73" s="118" t="s">
        <v>2899</v>
      </c>
      <c r="C73" s="118" t="s">
        <v>16</v>
      </c>
      <c r="D73" s="118" t="s">
        <v>2019</v>
      </c>
      <c r="E73" s="118" t="s">
        <v>461</v>
      </c>
      <c r="F73" s="118" t="s">
        <v>462</v>
      </c>
      <c r="G73" s="118" t="s">
        <v>2811</v>
      </c>
      <c r="H73" s="118" t="s">
        <v>2900</v>
      </c>
      <c r="I73" s="123" t="s">
        <v>2809</v>
      </c>
      <c r="J73" s="118" t="s">
        <v>2810</v>
      </c>
      <c r="K73" s="120">
        <v>4536152.76</v>
      </c>
      <c r="L73" s="120">
        <v>890783.58</v>
      </c>
      <c r="M73" s="120">
        <v>816551.61499999999</v>
      </c>
      <c r="N73" s="120">
        <v>890783.58</v>
      </c>
      <c r="O73" s="120">
        <v>74231.964999999997</v>
      </c>
      <c r="P73" s="120">
        <v>9.0909090909090917</v>
      </c>
      <c r="Q73" s="118" t="s">
        <v>2891</v>
      </c>
    </row>
    <row r="74" spans="1:17" ht="19.5" hidden="1" customHeight="1">
      <c r="A74" s="117">
        <v>45169</v>
      </c>
      <c r="B74" s="118" t="s">
        <v>2899</v>
      </c>
      <c r="C74" s="118" t="s">
        <v>16</v>
      </c>
      <c r="D74" s="118" t="s">
        <v>2019</v>
      </c>
      <c r="E74" s="118" t="s">
        <v>461</v>
      </c>
      <c r="F74" s="118" t="s">
        <v>462</v>
      </c>
      <c r="G74" s="118" t="s">
        <v>2839</v>
      </c>
      <c r="H74" s="118" t="s">
        <v>2900</v>
      </c>
      <c r="I74" s="125" t="s">
        <v>2812</v>
      </c>
      <c r="J74" s="118" t="s">
        <v>2813</v>
      </c>
      <c r="K74" s="120">
        <v>10494045.880000001</v>
      </c>
      <c r="L74" s="120">
        <v>9960467.6500000004</v>
      </c>
      <c r="M74" s="120">
        <v>9130428.6791666672</v>
      </c>
      <c r="N74" s="120">
        <v>13392073.73</v>
      </c>
      <c r="O74" s="120">
        <v>4261645.0508333333</v>
      </c>
      <c r="P74" s="120">
        <v>46.675191281624393</v>
      </c>
      <c r="Q74" s="118" t="s">
        <v>2890</v>
      </c>
    </row>
    <row r="75" spans="1:17" ht="19.5" hidden="1" customHeight="1">
      <c r="A75" s="117">
        <v>45169</v>
      </c>
      <c r="B75" s="118" t="s">
        <v>2899</v>
      </c>
      <c r="C75" s="118" t="s">
        <v>16</v>
      </c>
      <c r="D75" s="118" t="s">
        <v>2019</v>
      </c>
      <c r="E75" s="118" t="s">
        <v>461</v>
      </c>
      <c r="F75" s="118" t="s">
        <v>462</v>
      </c>
      <c r="G75" s="118" t="s">
        <v>2839</v>
      </c>
      <c r="H75" s="118" t="s">
        <v>2900</v>
      </c>
      <c r="I75" s="125" t="s">
        <v>2814</v>
      </c>
      <c r="J75" s="118" t="s">
        <v>2815</v>
      </c>
      <c r="K75" s="120">
        <v>4428851.8899999997</v>
      </c>
      <c r="L75" s="120">
        <v>3528985.32</v>
      </c>
      <c r="M75" s="120">
        <v>3234903.21</v>
      </c>
      <c r="N75" s="120">
        <v>4042484.51</v>
      </c>
      <c r="O75" s="120">
        <v>807581.3</v>
      </c>
      <c r="P75" s="120">
        <v>24.964620193381304</v>
      </c>
      <c r="Q75" s="118" t="s">
        <v>2890</v>
      </c>
    </row>
    <row r="76" spans="1:17" ht="19.5" hidden="1" customHeight="1">
      <c r="A76" s="117">
        <v>45169</v>
      </c>
      <c r="B76" s="118" t="s">
        <v>2899</v>
      </c>
      <c r="C76" s="118" t="s">
        <v>16</v>
      </c>
      <c r="D76" s="118" t="s">
        <v>2019</v>
      </c>
      <c r="E76" s="118" t="s">
        <v>461</v>
      </c>
      <c r="F76" s="118" t="s">
        <v>462</v>
      </c>
      <c r="G76" s="118" t="s">
        <v>2839</v>
      </c>
      <c r="H76" s="118" t="s">
        <v>2900</v>
      </c>
      <c r="I76" s="125" t="s">
        <v>2816</v>
      </c>
      <c r="J76" s="118" t="s">
        <v>2817</v>
      </c>
      <c r="K76" s="120">
        <v>405548.81</v>
      </c>
      <c r="L76" s="120">
        <v>1584640.65</v>
      </c>
      <c r="M76" s="120">
        <v>1452587.2625</v>
      </c>
      <c r="N76" s="120">
        <v>531515.35</v>
      </c>
      <c r="O76" s="120">
        <v>-921071.91249999998</v>
      </c>
      <c r="P76" s="120">
        <v>-63.409058875731397</v>
      </c>
      <c r="Q76" s="118" t="s">
        <v>2891</v>
      </c>
    </row>
    <row r="77" spans="1:17" ht="19.5" hidden="1" customHeight="1">
      <c r="A77" s="117">
        <v>45169</v>
      </c>
      <c r="B77" s="118" t="s">
        <v>2899</v>
      </c>
      <c r="C77" s="118" t="s">
        <v>16</v>
      </c>
      <c r="D77" s="118" t="s">
        <v>2019</v>
      </c>
      <c r="E77" s="118" t="s">
        <v>461</v>
      </c>
      <c r="F77" s="118" t="s">
        <v>462</v>
      </c>
      <c r="G77" s="118" t="s">
        <v>2839</v>
      </c>
      <c r="H77" s="118" t="s">
        <v>2900</v>
      </c>
      <c r="I77" s="125" t="s">
        <v>2818</v>
      </c>
      <c r="J77" s="118" t="s">
        <v>2819</v>
      </c>
      <c r="K77" s="120">
        <v>9102693.3300000001</v>
      </c>
      <c r="L77" s="120">
        <v>4722213.6500000004</v>
      </c>
      <c r="M77" s="120">
        <v>4328695.8458333332</v>
      </c>
      <c r="N77" s="120">
        <v>4625337.45</v>
      </c>
      <c r="O77" s="120">
        <v>296641.60416666669</v>
      </c>
      <c r="P77" s="120">
        <v>6.8529093919177662</v>
      </c>
      <c r="Q77" s="118" t="s">
        <v>2890</v>
      </c>
    </row>
    <row r="78" spans="1:17" ht="19.5" hidden="1" customHeight="1">
      <c r="A78" s="117">
        <v>45169</v>
      </c>
      <c r="B78" s="118" t="s">
        <v>2899</v>
      </c>
      <c r="C78" s="118" t="s">
        <v>16</v>
      </c>
      <c r="D78" s="118" t="s">
        <v>2019</v>
      </c>
      <c r="E78" s="118" t="s">
        <v>461</v>
      </c>
      <c r="F78" s="118" t="s">
        <v>462</v>
      </c>
      <c r="G78" s="118" t="s">
        <v>2839</v>
      </c>
      <c r="H78" s="118" t="s">
        <v>2900</v>
      </c>
      <c r="I78" s="125" t="s">
        <v>2820</v>
      </c>
      <c r="J78" s="118" t="s">
        <v>2821</v>
      </c>
      <c r="K78" s="120">
        <v>50382531.850000001</v>
      </c>
      <c r="L78" s="120">
        <v>51940820</v>
      </c>
      <c r="M78" s="120">
        <v>47612418.333333336</v>
      </c>
      <c r="N78" s="120">
        <v>44218044.300000004</v>
      </c>
      <c r="O78" s="120">
        <v>-3394374.0333333332</v>
      </c>
      <c r="P78" s="120">
        <v>-7.1291779585094943</v>
      </c>
      <c r="Q78" s="118" t="s">
        <v>2891</v>
      </c>
    </row>
    <row r="79" spans="1:17" ht="19.5" hidden="1" customHeight="1">
      <c r="A79" s="117">
        <v>45169</v>
      </c>
      <c r="B79" s="118" t="s">
        <v>2899</v>
      </c>
      <c r="C79" s="118" t="s">
        <v>16</v>
      </c>
      <c r="D79" s="118" t="s">
        <v>2019</v>
      </c>
      <c r="E79" s="118" t="s">
        <v>461</v>
      </c>
      <c r="F79" s="118" t="s">
        <v>462</v>
      </c>
      <c r="G79" s="118" t="s">
        <v>2839</v>
      </c>
      <c r="H79" s="118" t="s">
        <v>2900</v>
      </c>
      <c r="I79" s="125" t="s">
        <v>2822</v>
      </c>
      <c r="J79" s="118" t="s">
        <v>2846</v>
      </c>
      <c r="K79" s="120">
        <v>6849789.0599999996</v>
      </c>
      <c r="L79" s="120">
        <v>8267752</v>
      </c>
      <c r="M79" s="120">
        <v>7578772.666666667</v>
      </c>
      <c r="N79" s="120">
        <v>7518075.5</v>
      </c>
      <c r="O79" s="120">
        <v>-60697.166666666664</v>
      </c>
      <c r="P79" s="120">
        <v>-0.80088385463292699</v>
      </c>
      <c r="Q79" s="118" t="s">
        <v>2891</v>
      </c>
    </row>
    <row r="80" spans="1:17" ht="19.5" hidden="1" customHeight="1">
      <c r="A80" s="117">
        <v>45169</v>
      </c>
      <c r="B80" s="118" t="s">
        <v>2899</v>
      </c>
      <c r="C80" s="118" t="s">
        <v>16</v>
      </c>
      <c r="D80" s="118" t="s">
        <v>2019</v>
      </c>
      <c r="E80" s="118" t="s">
        <v>461</v>
      </c>
      <c r="F80" s="118" t="s">
        <v>462</v>
      </c>
      <c r="G80" s="118" t="s">
        <v>2839</v>
      </c>
      <c r="H80" s="118" t="s">
        <v>2900</v>
      </c>
      <c r="I80" s="125" t="s">
        <v>2823</v>
      </c>
      <c r="J80" s="118" t="s">
        <v>2824</v>
      </c>
      <c r="K80" s="120">
        <v>30081302.66</v>
      </c>
      <c r="L80" s="120">
        <v>16198477</v>
      </c>
      <c r="M80" s="120">
        <v>14848603.916666666</v>
      </c>
      <c r="N80" s="120">
        <v>15402213.390000001</v>
      </c>
      <c r="O80" s="120">
        <v>553609.47333333339</v>
      </c>
      <c r="P80" s="120">
        <v>3.7283604333464635</v>
      </c>
      <c r="Q80" s="118" t="s">
        <v>2890</v>
      </c>
    </row>
    <row r="81" spans="1:17" ht="19.5" hidden="1" customHeight="1">
      <c r="A81" s="117">
        <v>45169</v>
      </c>
      <c r="B81" s="118" t="s">
        <v>2899</v>
      </c>
      <c r="C81" s="118" t="s">
        <v>16</v>
      </c>
      <c r="D81" s="118" t="s">
        <v>2019</v>
      </c>
      <c r="E81" s="118" t="s">
        <v>461</v>
      </c>
      <c r="F81" s="118" t="s">
        <v>462</v>
      </c>
      <c r="G81" s="118" t="s">
        <v>2839</v>
      </c>
      <c r="H81" s="118" t="s">
        <v>2900</v>
      </c>
      <c r="I81" s="125" t="s">
        <v>2825</v>
      </c>
      <c r="J81" s="118" t="s">
        <v>2826</v>
      </c>
      <c r="K81" s="120">
        <v>3884029.02</v>
      </c>
      <c r="L81" s="120">
        <v>3445096.4</v>
      </c>
      <c r="M81" s="120">
        <v>3158005.0333333337</v>
      </c>
      <c r="N81" s="120">
        <v>3101059.3000000003</v>
      </c>
      <c r="O81" s="120">
        <v>-56945.733333333337</v>
      </c>
      <c r="P81" s="120">
        <v>-1.8032185741397015</v>
      </c>
      <c r="Q81" s="118" t="s">
        <v>2891</v>
      </c>
    </row>
    <row r="82" spans="1:17" ht="19.5" hidden="1" customHeight="1">
      <c r="A82" s="117">
        <v>45169</v>
      </c>
      <c r="B82" s="118" t="s">
        <v>2899</v>
      </c>
      <c r="C82" s="118" t="s">
        <v>16</v>
      </c>
      <c r="D82" s="118" t="s">
        <v>2019</v>
      </c>
      <c r="E82" s="118" t="s">
        <v>461</v>
      </c>
      <c r="F82" s="118" t="s">
        <v>462</v>
      </c>
      <c r="G82" s="118" t="s">
        <v>2839</v>
      </c>
      <c r="H82" s="118" t="s">
        <v>2900</v>
      </c>
      <c r="I82" s="125" t="s">
        <v>2827</v>
      </c>
      <c r="J82" s="118" t="s">
        <v>2828</v>
      </c>
      <c r="K82" s="120">
        <v>7203922.4500000002</v>
      </c>
      <c r="L82" s="120">
        <v>4702988.8899999997</v>
      </c>
      <c r="M82" s="120">
        <v>4311073.1491666669</v>
      </c>
      <c r="N82" s="120">
        <v>4706248.4699999988</v>
      </c>
      <c r="O82" s="120">
        <v>395175.32083333336</v>
      </c>
      <c r="P82" s="120">
        <v>9.1665185711293482</v>
      </c>
      <c r="Q82" s="118" t="s">
        <v>2890</v>
      </c>
    </row>
    <row r="83" spans="1:17" ht="19.5" hidden="1" customHeight="1">
      <c r="A83" s="117">
        <v>45169</v>
      </c>
      <c r="B83" s="118" t="s">
        <v>2899</v>
      </c>
      <c r="C83" s="118" t="s">
        <v>16</v>
      </c>
      <c r="D83" s="118" t="s">
        <v>2019</v>
      </c>
      <c r="E83" s="118" t="s">
        <v>461</v>
      </c>
      <c r="F83" s="118" t="s">
        <v>462</v>
      </c>
      <c r="G83" s="118" t="s">
        <v>2839</v>
      </c>
      <c r="H83" s="118" t="s">
        <v>2900</v>
      </c>
      <c r="I83" s="125" t="s">
        <v>2829</v>
      </c>
      <c r="J83" s="118" t="s">
        <v>2830</v>
      </c>
      <c r="K83" s="120">
        <v>2526789.98</v>
      </c>
      <c r="L83" s="120">
        <v>3873412</v>
      </c>
      <c r="M83" s="120">
        <v>3550627.6666666665</v>
      </c>
      <c r="N83" s="120">
        <v>3610070.94</v>
      </c>
      <c r="O83" s="120">
        <v>59443.273333333331</v>
      </c>
      <c r="P83" s="120">
        <v>1.6741623992678103</v>
      </c>
      <c r="Q83" s="118" t="s">
        <v>2890</v>
      </c>
    </row>
    <row r="84" spans="1:17" ht="19.5" hidden="1" customHeight="1">
      <c r="A84" s="117">
        <v>45169</v>
      </c>
      <c r="B84" s="118" t="s">
        <v>2899</v>
      </c>
      <c r="C84" s="118" t="s">
        <v>16</v>
      </c>
      <c r="D84" s="118" t="s">
        <v>2019</v>
      </c>
      <c r="E84" s="118" t="s">
        <v>461</v>
      </c>
      <c r="F84" s="118" t="s">
        <v>462</v>
      </c>
      <c r="G84" s="118" t="s">
        <v>2839</v>
      </c>
      <c r="H84" s="118" t="s">
        <v>2900</v>
      </c>
      <c r="I84" s="125" t="s">
        <v>2831</v>
      </c>
      <c r="J84" s="118" t="s">
        <v>2832</v>
      </c>
      <c r="K84" s="120">
        <v>3538724.06</v>
      </c>
      <c r="L84" s="120">
        <v>5160000</v>
      </c>
      <c r="M84" s="120">
        <v>4730000</v>
      </c>
      <c r="N84" s="120">
        <v>4131342.24</v>
      </c>
      <c r="O84" s="120">
        <v>-598657.76</v>
      </c>
      <c r="P84" s="120">
        <v>-12.656612262156449</v>
      </c>
      <c r="Q84" s="118" t="s">
        <v>2891</v>
      </c>
    </row>
    <row r="85" spans="1:17" ht="19.5" hidden="1" customHeight="1">
      <c r="A85" s="117">
        <v>45169</v>
      </c>
      <c r="B85" s="118" t="s">
        <v>2899</v>
      </c>
      <c r="C85" s="118" t="s">
        <v>16</v>
      </c>
      <c r="D85" s="118" t="s">
        <v>2019</v>
      </c>
      <c r="E85" s="118" t="s">
        <v>461</v>
      </c>
      <c r="F85" s="118" t="s">
        <v>462</v>
      </c>
      <c r="G85" s="118" t="s">
        <v>2839</v>
      </c>
      <c r="H85" s="118" t="s">
        <v>2900</v>
      </c>
      <c r="I85" s="125" t="s">
        <v>2833</v>
      </c>
      <c r="J85" s="118" t="s">
        <v>2834</v>
      </c>
      <c r="K85" s="120">
        <v>3245445.72</v>
      </c>
      <c r="L85" s="120">
        <v>3472684.56</v>
      </c>
      <c r="M85" s="120">
        <v>3183294.18</v>
      </c>
      <c r="N85" s="120">
        <v>3183019.1799999997</v>
      </c>
      <c r="O85" s="120">
        <v>-275</v>
      </c>
      <c r="P85" s="120">
        <v>-8.6388497088258423E-3</v>
      </c>
      <c r="Q85" s="118" t="s">
        <v>2891</v>
      </c>
    </row>
    <row r="86" spans="1:17" ht="19.5" hidden="1" customHeight="1">
      <c r="A86" s="117">
        <v>45169</v>
      </c>
      <c r="B86" s="118" t="s">
        <v>2899</v>
      </c>
      <c r="C86" s="118" t="s">
        <v>16</v>
      </c>
      <c r="D86" s="118" t="s">
        <v>2019</v>
      </c>
      <c r="E86" s="118" t="s">
        <v>461</v>
      </c>
      <c r="F86" s="118" t="s">
        <v>462</v>
      </c>
      <c r="G86" s="118" t="s">
        <v>2839</v>
      </c>
      <c r="H86" s="118" t="s">
        <v>2900</v>
      </c>
      <c r="I86" s="125" t="s">
        <v>2835</v>
      </c>
      <c r="J86" s="118" t="s">
        <v>2836</v>
      </c>
      <c r="K86" s="120">
        <v>6687.06</v>
      </c>
      <c r="L86" s="120">
        <v>5632.5</v>
      </c>
      <c r="M86" s="120">
        <v>5163.125</v>
      </c>
      <c r="N86" s="120">
        <v>2199.7799999999997</v>
      </c>
      <c r="O86" s="120">
        <v>-2963.3449999999998</v>
      </c>
      <c r="P86" s="120">
        <v>-57.394407456724366</v>
      </c>
      <c r="Q86" s="118" t="s">
        <v>2891</v>
      </c>
    </row>
    <row r="87" spans="1:17" ht="19.5" hidden="1" customHeight="1">
      <c r="A87" s="117">
        <v>45169</v>
      </c>
      <c r="B87" s="118" t="s">
        <v>2899</v>
      </c>
      <c r="C87" s="118" t="s">
        <v>16</v>
      </c>
      <c r="D87" s="118" t="s">
        <v>2019</v>
      </c>
      <c r="E87" s="118" t="s">
        <v>461</v>
      </c>
      <c r="F87" s="118" t="s">
        <v>462</v>
      </c>
      <c r="G87" s="118" t="s">
        <v>2839</v>
      </c>
      <c r="H87" s="118" t="s">
        <v>2900</v>
      </c>
      <c r="I87" s="125" t="s">
        <v>2837</v>
      </c>
      <c r="J87" s="118" t="s">
        <v>2838</v>
      </c>
      <c r="K87" s="120">
        <v>7291722.9299999997</v>
      </c>
      <c r="L87" s="120">
        <v>10472834</v>
      </c>
      <c r="M87" s="120">
        <v>9600097.833333334</v>
      </c>
      <c r="N87" s="120">
        <v>12373479.779999997</v>
      </c>
      <c r="O87" s="120">
        <v>2773381.9466666663</v>
      </c>
      <c r="P87" s="120">
        <v>28.889100869753285</v>
      </c>
      <c r="Q87" s="118" t="s">
        <v>2890</v>
      </c>
    </row>
    <row r="88" spans="1:17" ht="19.5" hidden="1" customHeight="1">
      <c r="A88" s="117">
        <v>45169</v>
      </c>
      <c r="B88" s="118" t="s">
        <v>2899</v>
      </c>
      <c r="C88" s="118" t="s">
        <v>16</v>
      </c>
      <c r="D88" s="118" t="s">
        <v>2019</v>
      </c>
      <c r="E88" s="118" t="s">
        <v>461</v>
      </c>
      <c r="F88" s="118" t="s">
        <v>462</v>
      </c>
      <c r="G88" s="118" t="s">
        <v>2839</v>
      </c>
      <c r="H88" s="118" t="s">
        <v>2900</v>
      </c>
      <c r="I88" s="125" t="s">
        <v>2872</v>
      </c>
      <c r="J88" s="118" t="s">
        <v>2873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1"/>
      <c r="Q88" s="118" t="s">
        <v>2890</v>
      </c>
    </row>
    <row r="89" spans="1:17" ht="19.5" hidden="1" customHeight="1">
      <c r="A89" s="117">
        <v>45169</v>
      </c>
      <c r="B89" s="118" t="s">
        <v>2899</v>
      </c>
      <c r="C89" s="118" t="s">
        <v>16</v>
      </c>
      <c r="D89" s="118" t="s">
        <v>2019</v>
      </c>
      <c r="E89" s="118" t="s">
        <v>461</v>
      </c>
      <c r="F89" s="118" t="s">
        <v>462</v>
      </c>
      <c r="G89" s="118" t="s">
        <v>2901</v>
      </c>
      <c r="H89" s="118" t="s">
        <v>1944</v>
      </c>
      <c r="I89" s="118" t="s">
        <v>2852</v>
      </c>
      <c r="J89" s="118" t="s">
        <v>2892</v>
      </c>
      <c r="K89" s="120">
        <v>100646160.61</v>
      </c>
      <c r="L89" s="120">
        <v>100646160.61</v>
      </c>
      <c r="M89" s="120">
        <v>92258980.55916667</v>
      </c>
      <c r="N89" s="120">
        <v>62824737.990000017</v>
      </c>
      <c r="O89" s="120">
        <v>-29434242.569166664</v>
      </c>
      <c r="P89" s="120">
        <v>-31.903932160067793</v>
      </c>
      <c r="Q89" s="118" t="s">
        <v>2890</v>
      </c>
    </row>
    <row r="90" spans="1:17" ht="19.5" hidden="1" customHeight="1">
      <c r="A90" s="117">
        <v>45169</v>
      </c>
      <c r="B90" s="118" t="s">
        <v>2899</v>
      </c>
      <c r="C90" s="118" t="s">
        <v>16</v>
      </c>
      <c r="D90" s="118" t="s">
        <v>2019</v>
      </c>
      <c r="E90" s="118" t="s">
        <v>461</v>
      </c>
      <c r="F90" s="118" t="s">
        <v>462</v>
      </c>
      <c r="G90" s="118" t="s">
        <v>2902</v>
      </c>
      <c r="H90" s="118" t="s">
        <v>1944</v>
      </c>
      <c r="I90" s="118" t="s">
        <v>2853</v>
      </c>
      <c r="J90" s="118" t="s">
        <v>2893</v>
      </c>
      <c r="K90" s="120">
        <v>88745241.409999996</v>
      </c>
      <c r="L90" s="120">
        <v>88745241.409999996</v>
      </c>
      <c r="M90" s="120">
        <v>81349804.625833333</v>
      </c>
      <c r="N90" s="120">
        <v>67294411.790000007</v>
      </c>
      <c r="O90" s="120">
        <v>-14055392.835833333</v>
      </c>
      <c r="P90" s="120">
        <v>-17.277721686586474</v>
      </c>
      <c r="Q90" s="118" t="s">
        <v>2890</v>
      </c>
    </row>
    <row r="91" spans="1:17" ht="19.5" hidden="1" customHeight="1">
      <c r="A91" s="117">
        <v>45169</v>
      </c>
      <c r="B91" s="118" t="s">
        <v>2899</v>
      </c>
      <c r="C91" s="118" t="s">
        <v>16</v>
      </c>
      <c r="D91" s="118" t="s">
        <v>2019</v>
      </c>
      <c r="E91" s="118" t="s">
        <v>461</v>
      </c>
      <c r="F91" s="118" t="s">
        <v>462</v>
      </c>
      <c r="G91" s="118" t="s">
        <v>2902</v>
      </c>
      <c r="H91" s="118" t="s">
        <v>1944</v>
      </c>
      <c r="I91" s="118" t="s">
        <v>2854</v>
      </c>
      <c r="J91" s="118" t="s">
        <v>2894</v>
      </c>
      <c r="K91" s="120">
        <v>44237424.479999997</v>
      </c>
      <c r="L91" s="120">
        <v>-44237424.479999997</v>
      </c>
      <c r="M91" s="120">
        <v>-40550972.439999998</v>
      </c>
      <c r="N91" s="120">
        <v>-19336521.93</v>
      </c>
      <c r="O91" s="120">
        <v>21214450.510000002</v>
      </c>
      <c r="P91" s="120">
        <v>-52.315516086301777</v>
      </c>
      <c r="Q91" s="118" t="s">
        <v>2891</v>
      </c>
    </row>
    <row r="92" spans="1:17" ht="19.5" hidden="1" customHeight="1">
      <c r="A92" s="117">
        <v>45169</v>
      </c>
      <c r="B92" s="118" t="s">
        <v>2899</v>
      </c>
      <c r="C92" s="118" t="s">
        <v>16</v>
      </c>
      <c r="D92" s="118" t="s">
        <v>2019</v>
      </c>
      <c r="E92" s="118" t="s">
        <v>463</v>
      </c>
      <c r="F92" s="118" t="s">
        <v>464</v>
      </c>
      <c r="G92" s="118" t="s">
        <v>2811</v>
      </c>
      <c r="H92" s="118" t="s">
        <v>2900</v>
      </c>
      <c r="I92" s="125" t="s">
        <v>2790</v>
      </c>
      <c r="J92" s="118" t="s">
        <v>2791</v>
      </c>
      <c r="K92" s="120">
        <v>84885849.569999993</v>
      </c>
      <c r="L92" s="120">
        <v>36618073.520000003</v>
      </c>
      <c r="M92" s="120">
        <v>33566567.393333331</v>
      </c>
      <c r="N92" s="120">
        <v>28370859.220000003</v>
      </c>
      <c r="O92" s="120">
        <v>-5195708.1733333338</v>
      </c>
      <c r="P92" s="120">
        <v>-15.478818886810734</v>
      </c>
      <c r="Q92" s="118" t="s">
        <v>2890</v>
      </c>
    </row>
    <row r="93" spans="1:17" ht="19.5" hidden="1" customHeight="1">
      <c r="A93" s="117">
        <v>45169</v>
      </c>
      <c r="B93" s="118" t="s">
        <v>2899</v>
      </c>
      <c r="C93" s="118" t="s">
        <v>16</v>
      </c>
      <c r="D93" s="118" t="s">
        <v>2019</v>
      </c>
      <c r="E93" s="118" t="s">
        <v>463</v>
      </c>
      <c r="F93" s="118" t="s">
        <v>464</v>
      </c>
      <c r="G93" s="118" t="s">
        <v>2811</v>
      </c>
      <c r="H93" s="118" t="s">
        <v>2900</v>
      </c>
      <c r="I93" s="125" t="s">
        <v>2792</v>
      </c>
      <c r="J93" s="118" t="s">
        <v>2793</v>
      </c>
      <c r="K93" s="120">
        <v>162400</v>
      </c>
      <c r="L93" s="120">
        <v>150000</v>
      </c>
      <c r="M93" s="120">
        <v>137500</v>
      </c>
      <c r="N93" s="120">
        <v>132250</v>
      </c>
      <c r="O93" s="120">
        <v>-5250</v>
      </c>
      <c r="P93" s="120">
        <v>-3.8181818181818183</v>
      </c>
      <c r="Q93" s="118" t="s">
        <v>2890</v>
      </c>
    </row>
    <row r="94" spans="1:17" ht="19.5" hidden="1" customHeight="1">
      <c r="A94" s="117">
        <v>45169</v>
      </c>
      <c r="B94" s="118" t="s">
        <v>2899</v>
      </c>
      <c r="C94" s="118" t="s">
        <v>16</v>
      </c>
      <c r="D94" s="118" t="s">
        <v>2019</v>
      </c>
      <c r="E94" s="118" t="s">
        <v>463</v>
      </c>
      <c r="F94" s="118" t="s">
        <v>464</v>
      </c>
      <c r="G94" s="118" t="s">
        <v>2811</v>
      </c>
      <c r="H94" s="118" t="s">
        <v>2900</v>
      </c>
      <c r="I94" s="125" t="s">
        <v>2794</v>
      </c>
      <c r="J94" s="118" t="s">
        <v>2795</v>
      </c>
      <c r="K94" s="120">
        <v>879353.33</v>
      </c>
      <c r="L94" s="120">
        <v>60000</v>
      </c>
      <c r="M94" s="120">
        <v>55000</v>
      </c>
      <c r="N94" s="120">
        <v>51897</v>
      </c>
      <c r="O94" s="120">
        <v>-3103</v>
      </c>
      <c r="P94" s="120">
        <v>-5.6418181818181816</v>
      </c>
      <c r="Q94" s="118" t="s">
        <v>2890</v>
      </c>
    </row>
    <row r="95" spans="1:17" ht="19.5" hidden="1" customHeight="1">
      <c r="A95" s="117">
        <v>45169</v>
      </c>
      <c r="B95" s="118" t="s">
        <v>2899</v>
      </c>
      <c r="C95" s="118" t="s">
        <v>16</v>
      </c>
      <c r="D95" s="118" t="s">
        <v>2019</v>
      </c>
      <c r="E95" s="118" t="s">
        <v>463</v>
      </c>
      <c r="F95" s="118" t="s">
        <v>464</v>
      </c>
      <c r="G95" s="118" t="s">
        <v>2811</v>
      </c>
      <c r="H95" s="118" t="s">
        <v>2900</v>
      </c>
      <c r="I95" s="125" t="s">
        <v>2865</v>
      </c>
      <c r="J95" s="118" t="s">
        <v>2796</v>
      </c>
      <c r="K95" s="120">
        <v>1145776.6499999999</v>
      </c>
      <c r="L95" s="120">
        <v>870000</v>
      </c>
      <c r="M95" s="120">
        <v>797500</v>
      </c>
      <c r="N95" s="120">
        <v>555680.43000000005</v>
      </c>
      <c r="O95" s="120">
        <v>-241819.57</v>
      </c>
      <c r="P95" s="120">
        <v>-30.32220313479624</v>
      </c>
      <c r="Q95" s="118" t="s">
        <v>2890</v>
      </c>
    </row>
    <row r="96" spans="1:17" ht="19.5" hidden="1" customHeight="1">
      <c r="A96" s="117">
        <v>45169</v>
      </c>
      <c r="B96" s="118" t="s">
        <v>2899</v>
      </c>
      <c r="C96" s="118" t="s">
        <v>16</v>
      </c>
      <c r="D96" s="118" t="s">
        <v>2019</v>
      </c>
      <c r="E96" s="118" t="s">
        <v>463</v>
      </c>
      <c r="F96" s="118" t="s">
        <v>464</v>
      </c>
      <c r="G96" s="118" t="s">
        <v>2811</v>
      </c>
      <c r="H96" s="118" t="s">
        <v>2900</v>
      </c>
      <c r="I96" s="125" t="s">
        <v>2797</v>
      </c>
      <c r="J96" s="118" t="s">
        <v>2798</v>
      </c>
      <c r="K96" s="120">
        <v>12220210.289999999</v>
      </c>
      <c r="L96" s="120">
        <v>6250000</v>
      </c>
      <c r="M96" s="120">
        <v>5729166.666666667</v>
      </c>
      <c r="N96" s="120">
        <v>5201271.97</v>
      </c>
      <c r="O96" s="120">
        <v>-527894.69666666666</v>
      </c>
      <c r="P96" s="120">
        <v>-9.2141619781818171</v>
      </c>
      <c r="Q96" s="118" t="s">
        <v>2890</v>
      </c>
    </row>
    <row r="97" spans="1:17" ht="19.5" hidden="1" customHeight="1">
      <c r="A97" s="117">
        <v>45169</v>
      </c>
      <c r="B97" s="118" t="s">
        <v>2899</v>
      </c>
      <c r="C97" s="118" t="s">
        <v>16</v>
      </c>
      <c r="D97" s="118" t="s">
        <v>2019</v>
      </c>
      <c r="E97" s="118" t="s">
        <v>463</v>
      </c>
      <c r="F97" s="118" t="s">
        <v>464</v>
      </c>
      <c r="G97" s="118" t="s">
        <v>2811</v>
      </c>
      <c r="H97" s="118" t="s">
        <v>2900</v>
      </c>
      <c r="I97" s="125" t="s">
        <v>2799</v>
      </c>
      <c r="J97" s="118" t="s">
        <v>2800</v>
      </c>
      <c r="K97" s="120">
        <v>50353035.530000001</v>
      </c>
      <c r="L97" s="120">
        <v>2520000</v>
      </c>
      <c r="M97" s="120">
        <v>2310000</v>
      </c>
      <c r="N97" s="120">
        <v>1430361.85</v>
      </c>
      <c r="O97" s="120">
        <v>-879638.15</v>
      </c>
      <c r="P97" s="120">
        <v>-38.07957359307359</v>
      </c>
      <c r="Q97" s="118" t="s">
        <v>2890</v>
      </c>
    </row>
    <row r="98" spans="1:17" ht="19.5" hidden="1" customHeight="1">
      <c r="A98" s="117">
        <v>45169</v>
      </c>
      <c r="B98" s="118" t="s">
        <v>2899</v>
      </c>
      <c r="C98" s="118" t="s">
        <v>16</v>
      </c>
      <c r="D98" s="118" t="s">
        <v>2019</v>
      </c>
      <c r="E98" s="118" t="s">
        <v>463</v>
      </c>
      <c r="F98" s="118" t="s">
        <v>464</v>
      </c>
      <c r="G98" s="118" t="s">
        <v>2811</v>
      </c>
      <c r="H98" s="118" t="s">
        <v>2900</v>
      </c>
      <c r="I98" s="125" t="s">
        <v>2801</v>
      </c>
      <c r="J98" s="118" t="s">
        <v>2802</v>
      </c>
      <c r="K98" s="120">
        <v>283617.33</v>
      </c>
      <c r="L98" s="120">
        <v>270000</v>
      </c>
      <c r="M98" s="120">
        <v>247500</v>
      </c>
      <c r="N98" s="120">
        <v>152369</v>
      </c>
      <c r="O98" s="120">
        <v>-95131</v>
      </c>
      <c r="P98" s="120">
        <v>-38.436767676767673</v>
      </c>
      <c r="Q98" s="118" t="s">
        <v>2890</v>
      </c>
    </row>
    <row r="99" spans="1:17" ht="19.5" hidden="1" customHeight="1">
      <c r="A99" s="117">
        <v>45169</v>
      </c>
      <c r="B99" s="118" t="s">
        <v>2899</v>
      </c>
      <c r="C99" s="118" t="s">
        <v>16</v>
      </c>
      <c r="D99" s="118" t="s">
        <v>2019</v>
      </c>
      <c r="E99" s="118" t="s">
        <v>463</v>
      </c>
      <c r="F99" s="118" t="s">
        <v>464</v>
      </c>
      <c r="G99" s="118" t="s">
        <v>2811</v>
      </c>
      <c r="H99" s="118" t="s">
        <v>2900</v>
      </c>
      <c r="I99" s="125" t="s">
        <v>2803</v>
      </c>
      <c r="J99" s="118" t="s">
        <v>2804</v>
      </c>
      <c r="K99" s="120">
        <v>45507463.600000001</v>
      </c>
      <c r="L99" s="120">
        <v>6568726.5199999996</v>
      </c>
      <c r="M99" s="120">
        <v>6021332.6433333335</v>
      </c>
      <c r="N99" s="120">
        <v>4887255.3999999994</v>
      </c>
      <c r="O99" s="120">
        <v>-1134077.2433333334</v>
      </c>
      <c r="P99" s="120">
        <v>-18.834323072799421</v>
      </c>
      <c r="Q99" s="118" t="s">
        <v>2890</v>
      </c>
    </row>
    <row r="100" spans="1:17" ht="19.5" hidden="1" customHeight="1">
      <c r="A100" s="117">
        <v>45169</v>
      </c>
      <c r="B100" s="118" t="s">
        <v>2899</v>
      </c>
      <c r="C100" s="118" t="s">
        <v>16</v>
      </c>
      <c r="D100" s="118" t="s">
        <v>2019</v>
      </c>
      <c r="E100" s="118" t="s">
        <v>463</v>
      </c>
      <c r="F100" s="118" t="s">
        <v>464</v>
      </c>
      <c r="G100" s="118" t="s">
        <v>2811</v>
      </c>
      <c r="H100" s="118" t="s">
        <v>2900</v>
      </c>
      <c r="I100" s="125" t="s">
        <v>2805</v>
      </c>
      <c r="J100" s="118" t="s">
        <v>2806</v>
      </c>
      <c r="K100" s="120">
        <v>37513869.57</v>
      </c>
      <c r="L100" s="120">
        <v>39269190.359999999</v>
      </c>
      <c r="M100" s="120">
        <v>35996757.829999998</v>
      </c>
      <c r="N100" s="120">
        <v>33707388.689999998</v>
      </c>
      <c r="O100" s="120">
        <v>-2289369.14</v>
      </c>
      <c r="P100" s="120">
        <v>-6.3599314994197078</v>
      </c>
      <c r="Q100" s="118" t="s">
        <v>2890</v>
      </c>
    </row>
    <row r="101" spans="1:17" ht="19.5" hidden="1" customHeight="1">
      <c r="A101" s="117">
        <v>45169</v>
      </c>
      <c r="B101" s="118" t="s">
        <v>2899</v>
      </c>
      <c r="C101" s="118" t="s">
        <v>16</v>
      </c>
      <c r="D101" s="118" t="s">
        <v>2019</v>
      </c>
      <c r="E101" s="118" t="s">
        <v>463</v>
      </c>
      <c r="F101" s="118" t="s">
        <v>464</v>
      </c>
      <c r="G101" s="118" t="s">
        <v>2811</v>
      </c>
      <c r="H101" s="118" t="s">
        <v>2900</v>
      </c>
      <c r="I101" s="125" t="s">
        <v>2807</v>
      </c>
      <c r="J101" s="118" t="s">
        <v>2808</v>
      </c>
      <c r="K101" s="120">
        <v>12547720.210000001</v>
      </c>
      <c r="L101" s="120">
        <v>9803135.5999999996</v>
      </c>
      <c r="M101" s="120">
        <v>8986207.6333333328</v>
      </c>
      <c r="N101" s="120">
        <v>8219332.1799999997</v>
      </c>
      <c r="O101" s="120">
        <v>-766875.45333333337</v>
      </c>
      <c r="P101" s="120">
        <v>-8.5339164709336846</v>
      </c>
      <c r="Q101" s="118" t="s">
        <v>2890</v>
      </c>
    </row>
    <row r="102" spans="1:17" ht="19.5" hidden="1" customHeight="1">
      <c r="A102" s="117">
        <v>45169</v>
      </c>
      <c r="B102" s="118" t="s">
        <v>2899</v>
      </c>
      <c r="C102" s="118" t="s">
        <v>16</v>
      </c>
      <c r="D102" s="118" t="s">
        <v>2019</v>
      </c>
      <c r="E102" s="118" t="s">
        <v>463</v>
      </c>
      <c r="F102" s="118" t="s">
        <v>464</v>
      </c>
      <c r="G102" s="118" t="s">
        <v>2811</v>
      </c>
      <c r="H102" s="118" t="s">
        <v>2900</v>
      </c>
      <c r="I102" s="125" t="s">
        <v>2870</v>
      </c>
      <c r="J102" s="118" t="s">
        <v>2871</v>
      </c>
      <c r="K102" s="120">
        <v>0</v>
      </c>
      <c r="L102" s="120">
        <v>111837</v>
      </c>
      <c r="M102" s="120">
        <v>102517.25</v>
      </c>
      <c r="N102" s="120">
        <v>0</v>
      </c>
      <c r="O102" s="120">
        <v>-102517.25</v>
      </c>
      <c r="P102" s="120">
        <v>-100</v>
      </c>
      <c r="Q102" s="118" t="s">
        <v>2890</v>
      </c>
    </row>
    <row r="103" spans="1:17" ht="19.5" hidden="1" customHeight="1">
      <c r="A103" s="117">
        <v>45169</v>
      </c>
      <c r="B103" s="118" t="s">
        <v>2899</v>
      </c>
      <c r="C103" s="118" t="s">
        <v>16</v>
      </c>
      <c r="D103" s="118" t="s">
        <v>2019</v>
      </c>
      <c r="E103" s="118" t="s">
        <v>463</v>
      </c>
      <c r="F103" s="118" t="s">
        <v>464</v>
      </c>
      <c r="G103" s="118" t="s">
        <v>2811</v>
      </c>
      <c r="H103" s="118" t="s">
        <v>2900</v>
      </c>
      <c r="I103" s="125" t="s">
        <v>2809</v>
      </c>
      <c r="J103" s="118" t="s">
        <v>2810</v>
      </c>
      <c r="K103" s="120">
        <v>1363552.49</v>
      </c>
      <c r="L103" s="120">
        <v>789869.69</v>
      </c>
      <c r="M103" s="120">
        <v>724047.21583333332</v>
      </c>
      <c r="N103" s="120">
        <v>789869.96</v>
      </c>
      <c r="O103" s="120">
        <v>65822.744166666671</v>
      </c>
      <c r="P103" s="120">
        <v>9.0909463812948683</v>
      </c>
      <c r="Q103" s="118" t="s">
        <v>2891</v>
      </c>
    </row>
    <row r="104" spans="1:17" ht="19.5" hidden="1" customHeight="1">
      <c r="A104" s="117">
        <v>45169</v>
      </c>
      <c r="B104" s="118" t="s">
        <v>2899</v>
      </c>
      <c r="C104" s="118" t="s">
        <v>16</v>
      </c>
      <c r="D104" s="118" t="s">
        <v>2019</v>
      </c>
      <c r="E104" s="118" t="s">
        <v>463</v>
      </c>
      <c r="F104" s="118" t="s">
        <v>464</v>
      </c>
      <c r="G104" s="118" t="s">
        <v>2839</v>
      </c>
      <c r="H104" s="118" t="s">
        <v>2900</v>
      </c>
      <c r="I104" s="122" t="s">
        <v>2812</v>
      </c>
      <c r="J104" s="118" t="s">
        <v>2813</v>
      </c>
      <c r="K104" s="120">
        <v>8939592.4000000004</v>
      </c>
      <c r="L104" s="120">
        <v>9999923.0199999996</v>
      </c>
      <c r="M104" s="120">
        <v>9166596.1016666666</v>
      </c>
      <c r="N104" s="120">
        <v>9055131.4299999997</v>
      </c>
      <c r="O104" s="120">
        <v>-111464.67166666666</v>
      </c>
      <c r="P104" s="120">
        <v>-1.2159875970361582</v>
      </c>
      <c r="Q104" s="118" t="s">
        <v>2891</v>
      </c>
    </row>
    <row r="105" spans="1:17" ht="19.5" hidden="1" customHeight="1">
      <c r="A105" s="117">
        <v>45169</v>
      </c>
      <c r="B105" s="118" t="s">
        <v>2899</v>
      </c>
      <c r="C105" s="118" t="s">
        <v>16</v>
      </c>
      <c r="D105" s="118" t="s">
        <v>2019</v>
      </c>
      <c r="E105" s="118" t="s">
        <v>463</v>
      </c>
      <c r="F105" s="118" t="s">
        <v>464</v>
      </c>
      <c r="G105" s="118" t="s">
        <v>2839</v>
      </c>
      <c r="H105" s="118" t="s">
        <v>2900</v>
      </c>
      <c r="I105" s="122" t="s">
        <v>2814</v>
      </c>
      <c r="J105" s="118" t="s">
        <v>2815</v>
      </c>
      <c r="K105" s="120">
        <v>1775299.81</v>
      </c>
      <c r="L105" s="120">
        <v>2649959.7999999998</v>
      </c>
      <c r="M105" s="120">
        <v>2429129.8166666669</v>
      </c>
      <c r="N105" s="120">
        <v>1863925.99</v>
      </c>
      <c r="O105" s="120">
        <v>-565203.82666666666</v>
      </c>
      <c r="P105" s="120">
        <v>-23.267748919333517</v>
      </c>
      <c r="Q105" s="118" t="s">
        <v>2891</v>
      </c>
    </row>
    <row r="106" spans="1:17" ht="19.5" hidden="1" customHeight="1">
      <c r="A106" s="117">
        <v>45169</v>
      </c>
      <c r="B106" s="118" t="s">
        <v>2899</v>
      </c>
      <c r="C106" s="118" t="s">
        <v>16</v>
      </c>
      <c r="D106" s="118" t="s">
        <v>2019</v>
      </c>
      <c r="E106" s="118" t="s">
        <v>463</v>
      </c>
      <c r="F106" s="118" t="s">
        <v>464</v>
      </c>
      <c r="G106" s="118" t="s">
        <v>2839</v>
      </c>
      <c r="H106" s="118" t="s">
        <v>2900</v>
      </c>
      <c r="I106" s="122" t="s">
        <v>2816</v>
      </c>
      <c r="J106" s="118" t="s">
        <v>2817</v>
      </c>
      <c r="K106" s="120">
        <v>204745.48</v>
      </c>
      <c r="L106" s="120">
        <v>433524.75</v>
      </c>
      <c r="M106" s="120">
        <v>397397.6875</v>
      </c>
      <c r="N106" s="120">
        <v>357856.38</v>
      </c>
      <c r="O106" s="120">
        <v>-39541.307500000003</v>
      </c>
      <c r="P106" s="120">
        <v>-9.9500597874012549</v>
      </c>
      <c r="Q106" s="118" t="s">
        <v>2891</v>
      </c>
    </row>
    <row r="107" spans="1:17" ht="19.5" hidden="1" customHeight="1">
      <c r="A107" s="117">
        <v>45169</v>
      </c>
      <c r="B107" s="118" t="s">
        <v>2899</v>
      </c>
      <c r="C107" s="118" t="s">
        <v>16</v>
      </c>
      <c r="D107" s="118" t="s">
        <v>2019</v>
      </c>
      <c r="E107" s="118" t="s">
        <v>463</v>
      </c>
      <c r="F107" s="118" t="s">
        <v>464</v>
      </c>
      <c r="G107" s="118" t="s">
        <v>2839</v>
      </c>
      <c r="H107" s="118" t="s">
        <v>2900</v>
      </c>
      <c r="I107" s="122" t="s">
        <v>2818</v>
      </c>
      <c r="J107" s="118" t="s">
        <v>2819</v>
      </c>
      <c r="K107" s="120">
        <v>2069388.44</v>
      </c>
      <c r="L107" s="120">
        <v>3012473.37</v>
      </c>
      <c r="M107" s="120">
        <v>2761433.9224999999</v>
      </c>
      <c r="N107" s="120">
        <v>2504609.31</v>
      </c>
      <c r="O107" s="120">
        <v>-256824.61249999999</v>
      </c>
      <c r="P107" s="120">
        <v>-9.3004076761499981</v>
      </c>
      <c r="Q107" s="118" t="s">
        <v>2891</v>
      </c>
    </row>
    <row r="108" spans="1:17" ht="19.5" hidden="1" customHeight="1">
      <c r="A108" s="117">
        <v>45169</v>
      </c>
      <c r="B108" s="118" t="s">
        <v>2899</v>
      </c>
      <c r="C108" s="118" t="s">
        <v>16</v>
      </c>
      <c r="D108" s="118" t="s">
        <v>2019</v>
      </c>
      <c r="E108" s="118" t="s">
        <v>463</v>
      </c>
      <c r="F108" s="118" t="s">
        <v>464</v>
      </c>
      <c r="G108" s="118" t="s">
        <v>2839</v>
      </c>
      <c r="H108" s="118" t="s">
        <v>2900</v>
      </c>
      <c r="I108" s="122" t="s">
        <v>2820</v>
      </c>
      <c r="J108" s="118" t="s">
        <v>2821</v>
      </c>
      <c r="K108" s="120">
        <v>37513869.57</v>
      </c>
      <c r="L108" s="120">
        <v>39269190.359999999</v>
      </c>
      <c r="M108" s="120">
        <v>35996757.829999998</v>
      </c>
      <c r="N108" s="120">
        <v>33707388.689999998</v>
      </c>
      <c r="O108" s="120">
        <v>-2289369.14</v>
      </c>
      <c r="P108" s="120">
        <v>-6.3599314994197078</v>
      </c>
      <c r="Q108" s="118" t="s">
        <v>2891</v>
      </c>
    </row>
    <row r="109" spans="1:17" ht="19.5" hidden="1" customHeight="1">
      <c r="A109" s="117">
        <v>45169</v>
      </c>
      <c r="B109" s="118" t="s">
        <v>2899</v>
      </c>
      <c r="C109" s="118" t="s">
        <v>16</v>
      </c>
      <c r="D109" s="118" t="s">
        <v>2019</v>
      </c>
      <c r="E109" s="118" t="s">
        <v>463</v>
      </c>
      <c r="F109" s="118" t="s">
        <v>464</v>
      </c>
      <c r="G109" s="118" t="s">
        <v>2839</v>
      </c>
      <c r="H109" s="118" t="s">
        <v>2900</v>
      </c>
      <c r="I109" s="122" t="s">
        <v>2822</v>
      </c>
      <c r="J109" s="118" t="s">
        <v>2846</v>
      </c>
      <c r="K109" s="120">
        <v>4994432.6500000004</v>
      </c>
      <c r="L109" s="120">
        <v>6198571.2000000002</v>
      </c>
      <c r="M109" s="120">
        <v>5682023.5999999996</v>
      </c>
      <c r="N109" s="120">
        <v>5516259.8700000001</v>
      </c>
      <c r="O109" s="120">
        <v>-165763.73000000001</v>
      </c>
      <c r="P109" s="120">
        <v>-2.9173361757948344</v>
      </c>
      <c r="Q109" s="118" t="s">
        <v>2891</v>
      </c>
    </row>
    <row r="110" spans="1:17" ht="19.5" hidden="1" customHeight="1">
      <c r="A110" s="117">
        <v>45169</v>
      </c>
      <c r="B110" s="118" t="s">
        <v>2899</v>
      </c>
      <c r="C110" s="118" t="s">
        <v>16</v>
      </c>
      <c r="D110" s="118" t="s">
        <v>2019</v>
      </c>
      <c r="E110" s="118" t="s">
        <v>463</v>
      </c>
      <c r="F110" s="118" t="s">
        <v>464</v>
      </c>
      <c r="G110" s="118" t="s">
        <v>2839</v>
      </c>
      <c r="H110" s="118" t="s">
        <v>2900</v>
      </c>
      <c r="I110" s="122" t="s">
        <v>2823</v>
      </c>
      <c r="J110" s="118" t="s">
        <v>2824</v>
      </c>
      <c r="K110" s="120">
        <v>12656014</v>
      </c>
      <c r="L110" s="120">
        <v>12870000</v>
      </c>
      <c r="M110" s="120">
        <v>11797500</v>
      </c>
      <c r="N110" s="120">
        <v>12359665.199999999</v>
      </c>
      <c r="O110" s="120">
        <v>562165.19999999995</v>
      </c>
      <c r="P110" s="120">
        <v>4.7651214240305153</v>
      </c>
      <c r="Q110" s="118" t="s">
        <v>2890</v>
      </c>
    </row>
    <row r="111" spans="1:17" ht="19.5" hidden="1" customHeight="1">
      <c r="A111" s="117">
        <v>45169</v>
      </c>
      <c r="B111" s="118" t="s">
        <v>2899</v>
      </c>
      <c r="C111" s="118" t="s">
        <v>16</v>
      </c>
      <c r="D111" s="118" t="s">
        <v>2019</v>
      </c>
      <c r="E111" s="118" t="s">
        <v>463</v>
      </c>
      <c r="F111" s="118" t="s">
        <v>464</v>
      </c>
      <c r="G111" s="118" t="s">
        <v>2839</v>
      </c>
      <c r="H111" s="118" t="s">
        <v>2900</v>
      </c>
      <c r="I111" s="122" t="s">
        <v>2825</v>
      </c>
      <c r="J111" s="118" t="s">
        <v>2826</v>
      </c>
      <c r="K111" s="120">
        <v>9419930.6600000001</v>
      </c>
      <c r="L111" s="120">
        <v>2036895.6</v>
      </c>
      <c r="M111" s="120">
        <v>1867154.3</v>
      </c>
      <c r="N111" s="120">
        <v>1966355.7399999998</v>
      </c>
      <c r="O111" s="120">
        <v>99201.44</v>
      </c>
      <c r="P111" s="120">
        <v>5.3129749373150359</v>
      </c>
      <c r="Q111" s="118" t="s">
        <v>2890</v>
      </c>
    </row>
    <row r="112" spans="1:17" ht="19.5" hidden="1" customHeight="1">
      <c r="A112" s="117">
        <v>45169</v>
      </c>
      <c r="B112" s="118" t="s">
        <v>2899</v>
      </c>
      <c r="C112" s="118" t="s">
        <v>16</v>
      </c>
      <c r="D112" s="118" t="s">
        <v>2019</v>
      </c>
      <c r="E112" s="118" t="s">
        <v>463</v>
      </c>
      <c r="F112" s="118" t="s">
        <v>464</v>
      </c>
      <c r="G112" s="118" t="s">
        <v>2839</v>
      </c>
      <c r="H112" s="118" t="s">
        <v>2900</v>
      </c>
      <c r="I112" s="122" t="s">
        <v>2827</v>
      </c>
      <c r="J112" s="118" t="s">
        <v>2828</v>
      </c>
      <c r="K112" s="120">
        <v>4928415.5599999996</v>
      </c>
      <c r="L112" s="120">
        <v>10133457.130000001</v>
      </c>
      <c r="M112" s="120">
        <v>9289002.3691666666</v>
      </c>
      <c r="N112" s="120">
        <v>4997957.5000000009</v>
      </c>
      <c r="O112" s="120">
        <v>-4291044.8691666666</v>
      </c>
      <c r="P112" s="120">
        <v>-46.194894765126691</v>
      </c>
      <c r="Q112" s="118" t="s">
        <v>2891</v>
      </c>
    </row>
    <row r="113" spans="1:17" ht="19.5" hidden="1" customHeight="1">
      <c r="A113" s="117">
        <v>45169</v>
      </c>
      <c r="B113" s="118" t="s">
        <v>2899</v>
      </c>
      <c r="C113" s="118" t="s">
        <v>16</v>
      </c>
      <c r="D113" s="118" t="s">
        <v>2019</v>
      </c>
      <c r="E113" s="118" t="s">
        <v>463</v>
      </c>
      <c r="F113" s="118" t="s">
        <v>464</v>
      </c>
      <c r="G113" s="118" t="s">
        <v>2839</v>
      </c>
      <c r="H113" s="118" t="s">
        <v>2900</v>
      </c>
      <c r="I113" s="122" t="s">
        <v>2829</v>
      </c>
      <c r="J113" s="118" t="s">
        <v>2830</v>
      </c>
      <c r="K113" s="120">
        <v>2744658.54</v>
      </c>
      <c r="L113" s="120">
        <v>3137000</v>
      </c>
      <c r="M113" s="120">
        <v>2875583.333333333</v>
      </c>
      <c r="N113" s="120">
        <v>3512138.67</v>
      </c>
      <c r="O113" s="120">
        <v>636555.33666666667</v>
      </c>
      <c r="P113" s="120">
        <v>22.136563711710668</v>
      </c>
      <c r="Q113" s="118" t="s">
        <v>2890</v>
      </c>
    </row>
    <row r="114" spans="1:17" ht="19.5" hidden="1" customHeight="1">
      <c r="A114" s="117">
        <v>45169</v>
      </c>
      <c r="B114" s="118" t="s">
        <v>2899</v>
      </c>
      <c r="C114" s="118" t="s">
        <v>16</v>
      </c>
      <c r="D114" s="118" t="s">
        <v>2019</v>
      </c>
      <c r="E114" s="118" t="s">
        <v>463</v>
      </c>
      <c r="F114" s="118" t="s">
        <v>464</v>
      </c>
      <c r="G114" s="118" t="s">
        <v>2839</v>
      </c>
      <c r="H114" s="118" t="s">
        <v>2900</v>
      </c>
      <c r="I114" s="122" t="s">
        <v>2831</v>
      </c>
      <c r="J114" s="118" t="s">
        <v>2832</v>
      </c>
      <c r="K114" s="120">
        <v>4208340.0199999996</v>
      </c>
      <c r="L114" s="120">
        <v>3323000</v>
      </c>
      <c r="M114" s="120">
        <v>3046083.3333333335</v>
      </c>
      <c r="N114" s="120">
        <v>3302508.66</v>
      </c>
      <c r="O114" s="120">
        <v>256425.32666666666</v>
      </c>
      <c r="P114" s="120">
        <v>8.4181980138429129</v>
      </c>
      <c r="Q114" s="118" t="s">
        <v>2890</v>
      </c>
    </row>
    <row r="115" spans="1:17" ht="19.5" hidden="1" customHeight="1">
      <c r="A115" s="117">
        <v>45169</v>
      </c>
      <c r="B115" s="118" t="s">
        <v>2899</v>
      </c>
      <c r="C115" s="118" t="s">
        <v>16</v>
      </c>
      <c r="D115" s="118" t="s">
        <v>2019</v>
      </c>
      <c r="E115" s="118" t="s">
        <v>463</v>
      </c>
      <c r="F115" s="118" t="s">
        <v>464</v>
      </c>
      <c r="G115" s="118" t="s">
        <v>2839</v>
      </c>
      <c r="H115" s="118" t="s">
        <v>2900</v>
      </c>
      <c r="I115" s="122" t="s">
        <v>2833</v>
      </c>
      <c r="J115" s="118" t="s">
        <v>2834</v>
      </c>
      <c r="K115" s="120">
        <v>7942984.3700000001</v>
      </c>
      <c r="L115" s="120">
        <v>7936850</v>
      </c>
      <c r="M115" s="120">
        <v>7275445.833333334</v>
      </c>
      <c r="N115" s="120">
        <v>7475506.0099999988</v>
      </c>
      <c r="O115" s="120">
        <v>200060.17666666667</v>
      </c>
      <c r="P115" s="120">
        <v>2.7497995483667381</v>
      </c>
      <c r="Q115" s="118" t="s">
        <v>2890</v>
      </c>
    </row>
    <row r="116" spans="1:17" ht="19.5" hidden="1" customHeight="1">
      <c r="A116" s="117">
        <v>45169</v>
      </c>
      <c r="B116" s="118" t="s">
        <v>2899</v>
      </c>
      <c r="C116" s="118" t="s">
        <v>16</v>
      </c>
      <c r="D116" s="118" t="s">
        <v>2019</v>
      </c>
      <c r="E116" s="118" t="s">
        <v>463</v>
      </c>
      <c r="F116" s="118" t="s">
        <v>464</v>
      </c>
      <c r="G116" s="118" t="s">
        <v>2839</v>
      </c>
      <c r="H116" s="118" t="s">
        <v>2900</v>
      </c>
      <c r="I116" s="122" t="s">
        <v>2835</v>
      </c>
      <c r="J116" s="118" t="s">
        <v>2836</v>
      </c>
      <c r="K116" s="120">
        <v>13244.89</v>
      </c>
      <c r="L116" s="120">
        <v>-21000</v>
      </c>
      <c r="M116" s="120">
        <v>-19250</v>
      </c>
      <c r="N116" s="120">
        <v>20903.559999999998</v>
      </c>
      <c r="O116" s="120">
        <v>40153.56</v>
      </c>
      <c r="P116" s="120">
        <v>-208.58992207792207</v>
      </c>
      <c r="Q116" s="118" t="s">
        <v>2890</v>
      </c>
    </row>
    <row r="117" spans="1:17" ht="19.5" hidden="1" customHeight="1">
      <c r="A117" s="117">
        <v>45169</v>
      </c>
      <c r="B117" s="118" t="s">
        <v>2899</v>
      </c>
      <c r="C117" s="118" t="s">
        <v>16</v>
      </c>
      <c r="D117" s="118" t="s">
        <v>2019</v>
      </c>
      <c r="E117" s="118" t="s">
        <v>463</v>
      </c>
      <c r="F117" s="118" t="s">
        <v>464</v>
      </c>
      <c r="G117" s="118" t="s">
        <v>2839</v>
      </c>
      <c r="H117" s="118" t="s">
        <v>2900</v>
      </c>
      <c r="I117" s="122" t="s">
        <v>2837</v>
      </c>
      <c r="J117" s="118" t="s">
        <v>2838</v>
      </c>
      <c r="K117" s="120">
        <v>8591784.1799999997</v>
      </c>
      <c r="L117" s="120">
        <v>9250925</v>
      </c>
      <c r="M117" s="120">
        <v>8480014.5833333321</v>
      </c>
      <c r="N117" s="120">
        <v>14630587.199999999</v>
      </c>
      <c r="O117" s="120">
        <v>6150572.6166666672</v>
      </c>
      <c r="P117" s="120">
        <v>72.530212728112943</v>
      </c>
      <c r="Q117" s="118" t="s">
        <v>2890</v>
      </c>
    </row>
    <row r="118" spans="1:17" ht="19.5" hidden="1" customHeight="1">
      <c r="A118" s="117">
        <v>45169</v>
      </c>
      <c r="B118" s="118" t="s">
        <v>2899</v>
      </c>
      <c r="C118" s="118" t="s">
        <v>16</v>
      </c>
      <c r="D118" s="118" t="s">
        <v>2019</v>
      </c>
      <c r="E118" s="118" t="s">
        <v>463</v>
      </c>
      <c r="F118" s="118" t="s">
        <v>464</v>
      </c>
      <c r="G118" s="118" t="s">
        <v>2839</v>
      </c>
      <c r="H118" s="118" t="s">
        <v>2900</v>
      </c>
      <c r="I118" s="122" t="s">
        <v>2872</v>
      </c>
      <c r="J118" s="118" t="s">
        <v>2873</v>
      </c>
      <c r="K118" s="120">
        <v>0</v>
      </c>
      <c r="L118" s="121"/>
      <c r="M118" s="121"/>
      <c r="N118" s="120">
        <v>0</v>
      </c>
      <c r="O118" s="121"/>
      <c r="P118" s="121"/>
      <c r="Q118" s="118" t="s">
        <v>2895</v>
      </c>
    </row>
    <row r="119" spans="1:17" ht="19.5" hidden="1" customHeight="1">
      <c r="A119" s="117">
        <v>45169</v>
      </c>
      <c r="B119" s="118" t="s">
        <v>2899</v>
      </c>
      <c r="C119" s="118" t="s">
        <v>16</v>
      </c>
      <c r="D119" s="118" t="s">
        <v>2019</v>
      </c>
      <c r="E119" s="118" t="s">
        <v>463</v>
      </c>
      <c r="F119" s="118" t="s">
        <v>464</v>
      </c>
      <c r="G119" s="118" t="s">
        <v>2901</v>
      </c>
      <c r="H119" s="118" t="s">
        <v>1944</v>
      </c>
      <c r="I119" s="118" t="s">
        <v>2852</v>
      </c>
      <c r="J119" s="118" t="s">
        <v>2892</v>
      </c>
      <c r="K119" s="120">
        <v>219764890.5</v>
      </c>
      <c r="L119" s="120">
        <v>219764890.5</v>
      </c>
      <c r="M119" s="120">
        <v>201451149.625</v>
      </c>
      <c r="N119" s="120">
        <v>143214074.93999997</v>
      </c>
      <c r="O119" s="120">
        <v>-58237074.685000002</v>
      </c>
      <c r="P119" s="120">
        <v>-28.908782498093426</v>
      </c>
      <c r="Q119" s="118" t="s">
        <v>2890</v>
      </c>
    </row>
    <row r="120" spans="1:17" ht="19.5" hidden="1" customHeight="1">
      <c r="A120" s="117">
        <v>45169</v>
      </c>
      <c r="B120" s="118" t="s">
        <v>2899</v>
      </c>
      <c r="C120" s="118" t="s">
        <v>16</v>
      </c>
      <c r="D120" s="118" t="s">
        <v>2019</v>
      </c>
      <c r="E120" s="118" t="s">
        <v>463</v>
      </c>
      <c r="F120" s="118" t="s">
        <v>464</v>
      </c>
      <c r="G120" s="118" t="s">
        <v>2902</v>
      </c>
      <c r="H120" s="118" t="s">
        <v>1944</v>
      </c>
      <c r="I120" s="118" t="s">
        <v>2853</v>
      </c>
      <c r="J120" s="118" t="s">
        <v>2893</v>
      </c>
      <c r="K120" s="120">
        <v>153819377.44</v>
      </c>
      <c r="L120" s="120">
        <v>153819377.44</v>
      </c>
      <c r="M120" s="120">
        <v>141001095.98666665</v>
      </c>
      <c r="N120" s="120">
        <v>145476824.32999998</v>
      </c>
      <c r="O120" s="120">
        <v>4475728.3433333328</v>
      </c>
      <c r="P120" s="120">
        <v>3.174250747495301</v>
      </c>
      <c r="Q120" s="118" t="s">
        <v>2891</v>
      </c>
    </row>
    <row r="121" spans="1:17" ht="19.5" hidden="1" customHeight="1">
      <c r="A121" s="117">
        <v>45169</v>
      </c>
      <c r="B121" s="118" t="s">
        <v>2899</v>
      </c>
      <c r="C121" s="118" t="s">
        <v>16</v>
      </c>
      <c r="D121" s="118" t="s">
        <v>2019</v>
      </c>
      <c r="E121" s="118" t="s">
        <v>463</v>
      </c>
      <c r="F121" s="118" t="s">
        <v>464</v>
      </c>
      <c r="G121" s="118" t="s">
        <v>2902</v>
      </c>
      <c r="H121" s="118" t="s">
        <v>1944</v>
      </c>
      <c r="I121" s="118" t="s">
        <v>2854</v>
      </c>
      <c r="J121" s="118" t="s">
        <v>2894</v>
      </c>
      <c r="K121" s="120">
        <v>18280403.379999999</v>
      </c>
      <c r="L121" s="120">
        <v>-18280403.379999999</v>
      </c>
      <c r="M121" s="120">
        <v>-16757036.431666667</v>
      </c>
      <c r="N121" s="120">
        <v>-10009565.899999999</v>
      </c>
      <c r="O121" s="120">
        <v>6747470.5316666672</v>
      </c>
      <c r="P121" s="120">
        <v>-40.266490791388449</v>
      </c>
      <c r="Q121" s="118" t="s">
        <v>2891</v>
      </c>
    </row>
    <row r="122" spans="1:17" ht="19.5" hidden="1" customHeight="1">
      <c r="A122" s="117">
        <v>45169</v>
      </c>
      <c r="B122" s="118" t="s">
        <v>2899</v>
      </c>
      <c r="C122" s="118" t="s">
        <v>16</v>
      </c>
      <c r="D122" s="118" t="s">
        <v>2019</v>
      </c>
      <c r="E122" s="118" t="s">
        <v>465</v>
      </c>
      <c r="F122" s="118" t="s">
        <v>1613</v>
      </c>
      <c r="G122" s="118" t="s">
        <v>2811</v>
      </c>
      <c r="H122" s="118" t="s">
        <v>2900</v>
      </c>
      <c r="I122" s="122" t="s">
        <v>2790</v>
      </c>
      <c r="J122" s="118" t="s">
        <v>2791</v>
      </c>
      <c r="K122" s="120">
        <v>33080960.73</v>
      </c>
      <c r="L122" s="120">
        <v>26502818.760000002</v>
      </c>
      <c r="M122" s="120">
        <v>24294250.530000001</v>
      </c>
      <c r="N122" s="120">
        <v>19985361.880000003</v>
      </c>
      <c r="O122" s="120">
        <v>-4308888.6500000004</v>
      </c>
      <c r="P122" s="120">
        <v>-17.736248519702741</v>
      </c>
      <c r="Q122" s="118" t="s">
        <v>2890</v>
      </c>
    </row>
    <row r="123" spans="1:17" ht="19.5" hidden="1" customHeight="1">
      <c r="A123" s="117">
        <v>45169</v>
      </c>
      <c r="B123" s="118" t="s">
        <v>2899</v>
      </c>
      <c r="C123" s="118" t="s">
        <v>16</v>
      </c>
      <c r="D123" s="118" t="s">
        <v>2019</v>
      </c>
      <c r="E123" s="118" t="s">
        <v>465</v>
      </c>
      <c r="F123" s="118" t="s">
        <v>1613</v>
      </c>
      <c r="G123" s="118" t="s">
        <v>2811</v>
      </c>
      <c r="H123" s="118" t="s">
        <v>2900</v>
      </c>
      <c r="I123" s="122" t="s">
        <v>2792</v>
      </c>
      <c r="J123" s="118" t="s">
        <v>2793</v>
      </c>
      <c r="K123" s="120">
        <v>106652</v>
      </c>
      <c r="L123" s="120">
        <v>87260.73</v>
      </c>
      <c r="M123" s="120">
        <v>79989.002500000002</v>
      </c>
      <c r="N123" s="120">
        <v>53900</v>
      </c>
      <c r="O123" s="120">
        <v>-26089.002499999999</v>
      </c>
      <c r="P123" s="120">
        <v>-32.615736769564037</v>
      </c>
      <c r="Q123" s="118" t="s">
        <v>2890</v>
      </c>
    </row>
    <row r="124" spans="1:17" ht="19.5" hidden="1" customHeight="1">
      <c r="A124" s="117">
        <v>45169</v>
      </c>
      <c r="B124" s="118" t="s">
        <v>2899</v>
      </c>
      <c r="C124" s="118" t="s">
        <v>16</v>
      </c>
      <c r="D124" s="118" t="s">
        <v>2019</v>
      </c>
      <c r="E124" s="118" t="s">
        <v>465</v>
      </c>
      <c r="F124" s="118" t="s">
        <v>1613</v>
      </c>
      <c r="G124" s="118" t="s">
        <v>2811</v>
      </c>
      <c r="H124" s="118" t="s">
        <v>2900</v>
      </c>
      <c r="I124" s="122" t="s">
        <v>2794</v>
      </c>
      <c r="J124" s="118" t="s">
        <v>2795</v>
      </c>
      <c r="K124" s="120">
        <v>129046.66</v>
      </c>
      <c r="L124" s="120">
        <v>107710.91</v>
      </c>
      <c r="M124" s="120">
        <v>98735.000833333339</v>
      </c>
      <c r="N124" s="120">
        <v>26865.5</v>
      </c>
      <c r="O124" s="120">
        <v>-71869.500833333339</v>
      </c>
      <c r="P124" s="120">
        <v>-72.790297489995964</v>
      </c>
      <c r="Q124" s="118" t="s">
        <v>2890</v>
      </c>
    </row>
    <row r="125" spans="1:17" ht="19.5" hidden="1" customHeight="1">
      <c r="A125" s="117">
        <v>45169</v>
      </c>
      <c r="B125" s="118" t="s">
        <v>2899</v>
      </c>
      <c r="C125" s="118" t="s">
        <v>16</v>
      </c>
      <c r="D125" s="118" t="s">
        <v>2019</v>
      </c>
      <c r="E125" s="118" t="s">
        <v>465</v>
      </c>
      <c r="F125" s="118" t="s">
        <v>1613</v>
      </c>
      <c r="G125" s="118" t="s">
        <v>2811</v>
      </c>
      <c r="H125" s="118" t="s">
        <v>2900</v>
      </c>
      <c r="I125" s="122" t="s">
        <v>2865</v>
      </c>
      <c r="J125" s="118" t="s">
        <v>2796</v>
      </c>
      <c r="K125" s="120">
        <v>1503831.8</v>
      </c>
      <c r="L125" s="120">
        <v>1438528.88</v>
      </c>
      <c r="M125" s="120">
        <v>1318651.4733333334</v>
      </c>
      <c r="N125" s="120">
        <v>854987.31</v>
      </c>
      <c r="O125" s="120">
        <v>-463664.16333333333</v>
      </c>
      <c r="P125" s="120">
        <v>-35.161994864440324</v>
      </c>
      <c r="Q125" s="118" t="s">
        <v>2890</v>
      </c>
    </row>
    <row r="126" spans="1:17" ht="19.5" hidden="1" customHeight="1">
      <c r="A126" s="117">
        <v>45169</v>
      </c>
      <c r="B126" s="118" t="s">
        <v>2899</v>
      </c>
      <c r="C126" s="118" t="s">
        <v>16</v>
      </c>
      <c r="D126" s="118" t="s">
        <v>2019</v>
      </c>
      <c r="E126" s="118" t="s">
        <v>465</v>
      </c>
      <c r="F126" s="118" t="s">
        <v>1613</v>
      </c>
      <c r="G126" s="118" t="s">
        <v>2811</v>
      </c>
      <c r="H126" s="118" t="s">
        <v>2900</v>
      </c>
      <c r="I126" s="122" t="s">
        <v>2797</v>
      </c>
      <c r="J126" s="118" t="s">
        <v>2798</v>
      </c>
      <c r="K126" s="120">
        <v>6223555.5199999996</v>
      </c>
      <c r="L126" s="120">
        <v>5692209.6600000001</v>
      </c>
      <c r="M126" s="120">
        <v>5217858.8550000004</v>
      </c>
      <c r="N126" s="120">
        <v>4809357.92</v>
      </c>
      <c r="O126" s="120">
        <v>-408500.935</v>
      </c>
      <c r="P126" s="120">
        <v>-7.8288996761297032</v>
      </c>
      <c r="Q126" s="118" t="s">
        <v>2890</v>
      </c>
    </row>
    <row r="127" spans="1:17" ht="19.5" hidden="1" customHeight="1">
      <c r="A127" s="117">
        <v>45169</v>
      </c>
      <c r="B127" s="118" t="s">
        <v>2899</v>
      </c>
      <c r="C127" s="118" t="s">
        <v>16</v>
      </c>
      <c r="D127" s="118" t="s">
        <v>2019</v>
      </c>
      <c r="E127" s="118" t="s">
        <v>465</v>
      </c>
      <c r="F127" s="118" t="s">
        <v>1613</v>
      </c>
      <c r="G127" s="118" t="s">
        <v>2811</v>
      </c>
      <c r="H127" s="118" t="s">
        <v>2900</v>
      </c>
      <c r="I127" s="122" t="s">
        <v>2799</v>
      </c>
      <c r="J127" s="118" t="s">
        <v>2800</v>
      </c>
      <c r="K127" s="120">
        <v>8104610.6200000001</v>
      </c>
      <c r="L127" s="120">
        <v>6896739.8300000001</v>
      </c>
      <c r="M127" s="120">
        <v>6322011.5108333332</v>
      </c>
      <c r="N127" s="120">
        <v>1926438.8599999999</v>
      </c>
      <c r="O127" s="120">
        <v>-4395572.6508333338</v>
      </c>
      <c r="P127" s="120">
        <v>-69.528070983438198</v>
      </c>
      <c r="Q127" s="118" t="s">
        <v>2890</v>
      </c>
    </row>
    <row r="128" spans="1:17" ht="19.5" hidden="1" customHeight="1">
      <c r="A128" s="117">
        <v>45169</v>
      </c>
      <c r="B128" s="118" t="s">
        <v>2899</v>
      </c>
      <c r="C128" s="118" t="s">
        <v>16</v>
      </c>
      <c r="D128" s="118" t="s">
        <v>2019</v>
      </c>
      <c r="E128" s="118" t="s">
        <v>465</v>
      </c>
      <c r="F128" s="118" t="s">
        <v>1613</v>
      </c>
      <c r="G128" s="118" t="s">
        <v>2811</v>
      </c>
      <c r="H128" s="118" t="s">
        <v>2900</v>
      </c>
      <c r="I128" s="122" t="s">
        <v>2801</v>
      </c>
      <c r="J128" s="118" t="s">
        <v>2802</v>
      </c>
      <c r="K128" s="120">
        <v>756063.33</v>
      </c>
      <c r="L128" s="120">
        <v>657584.73</v>
      </c>
      <c r="M128" s="120">
        <v>602786.00249999994</v>
      </c>
      <c r="N128" s="120">
        <v>416370</v>
      </c>
      <c r="O128" s="120">
        <v>-186416.0025</v>
      </c>
      <c r="P128" s="120">
        <v>-30.925735124381891</v>
      </c>
      <c r="Q128" s="118" t="s">
        <v>2890</v>
      </c>
    </row>
    <row r="129" spans="1:17" ht="19.5" hidden="1" customHeight="1">
      <c r="A129" s="117">
        <v>45169</v>
      </c>
      <c r="B129" s="118" t="s">
        <v>2899</v>
      </c>
      <c r="C129" s="118" t="s">
        <v>16</v>
      </c>
      <c r="D129" s="118" t="s">
        <v>2019</v>
      </c>
      <c r="E129" s="118" t="s">
        <v>465</v>
      </c>
      <c r="F129" s="118" t="s">
        <v>1613</v>
      </c>
      <c r="G129" s="118" t="s">
        <v>2811</v>
      </c>
      <c r="H129" s="118" t="s">
        <v>2900</v>
      </c>
      <c r="I129" s="122" t="s">
        <v>2803</v>
      </c>
      <c r="J129" s="118" t="s">
        <v>2804</v>
      </c>
      <c r="K129" s="120">
        <v>34055548.68</v>
      </c>
      <c r="L129" s="120">
        <v>12059716.93</v>
      </c>
      <c r="M129" s="120">
        <v>11054740.519166667</v>
      </c>
      <c r="N129" s="120">
        <v>3397384.47</v>
      </c>
      <c r="O129" s="120">
        <v>-7657356.0491666673</v>
      </c>
      <c r="P129" s="120">
        <v>-69.267623567377015</v>
      </c>
      <c r="Q129" s="118" t="s">
        <v>2890</v>
      </c>
    </row>
    <row r="130" spans="1:17" ht="19.5" hidden="1" customHeight="1">
      <c r="A130" s="117">
        <v>45169</v>
      </c>
      <c r="B130" s="118" t="s">
        <v>2899</v>
      </c>
      <c r="C130" s="118" t="s">
        <v>16</v>
      </c>
      <c r="D130" s="118" t="s">
        <v>2019</v>
      </c>
      <c r="E130" s="118" t="s">
        <v>465</v>
      </c>
      <c r="F130" s="118" t="s">
        <v>1613</v>
      </c>
      <c r="G130" s="118" t="s">
        <v>2811</v>
      </c>
      <c r="H130" s="118" t="s">
        <v>2900</v>
      </c>
      <c r="I130" s="122" t="s">
        <v>2805</v>
      </c>
      <c r="J130" s="118" t="s">
        <v>2806</v>
      </c>
      <c r="K130" s="120">
        <v>32547092.940000001</v>
      </c>
      <c r="L130" s="120">
        <v>35490543.600000001</v>
      </c>
      <c r="M130" s="120">
        <v>32532998.300000001</v>
      </c>
      <c r="N130" s="120">
        <v>32838745.030000001</v>
      </c>
      <c r="O130" s="120">
        <v>305746.73</v>
      </c>
      <c r="P130" s="120">
        <v>0.93980495489713289</v>
      </c>
      <c r="Q130" s="118" t="s">
        <v>2891</v>
      </c>
    </row>
    <row r="131" spans="1:17" ht="19.5" hidden="1" customHeight="1">
      <c r="A131" s="117">
        <v>45169</v>
      </c>
      <c r="B131" s="118" t="s">
        <v>2899</v>
      </c>
      <c r="C131" s="118" t="s">
        <v>16</v>
      </c>
      <c r="D131" s="118" t="s">
        <v>2019</v>
      </c>
      <c r="E131" s="118" t="s">
        <v>465</v>
      </c>
      <c r="F131" s="118" t="s">
        <v>1613</v>
      </c>
      <c r="G131" s="118" t="s">
        <v>2811</v>
      </c>
      <c r="H131" s="118" t="s">
        <v>2900</v>
      </c>
      <c r="I131" s="122" t="s">
        <v>2807</v>
      </c>
      <c r="J131" s="118" t="s">
        <v>2808</v>
      </c>
      <c r="K131" s="120">
        <v>14134713.939999999</v>
      </c>
      <c r="L131" s="120">
        <v>13423187.07</v>
      </c>
      <c r="M131" s="120">
        <v>12304588.147500001</v>
      </c>
      <c r="N131" s="120">
        <v>14420390.330000002</v>
      </c>
      <c r="O131" s="120">
        <v>2115802.1825000001</v>
      </c>
      <c r="P131" s="120">
        <v>17.195229593522647</v>
      </c>
      <c r="Q131" s="118" t="s">
        <v>2891</v>
      </c>
    </row>
    <row r="132" spans="1:17" ht="19.5" hidden="1" customHeight="1">
      <c r="A132" s="117">
        <v>45169</v>
      </c>
      <c r="B132" s="118" t="s">
        <v>2899</v>
      </c>
      <c r="C132" s="118" t="s">
        <v>16</v>
      </c>
      <c r="D132" s="118" t="s">
        <v>2019</v>
      </c>
      <c r="E132" s="118" t="s">
        <v>465</v>
      </c>
      <c r="F132" s="118" t="s">
        <v>1613</v>
      </c>
      <c r="G132" s="118" t="s">
        <v>2811</v>
      </c>
      <c r="H132" s="118" t="s">
        <v>2900</v>
      </c>
      <c r="I132" s="122" t="s">
        <v>2870</v>
      </c>
      <c r="J132" s="118" t="s">
        <v>2871</v>
      </c>
      <c r="K132" s="120">
        <v>0</v>
      </c>
      <c r="L132" s="121"/>
      <c r="M132" s="121"/>
      <c r="N132" s="120">
        <v>0</v>
      </c>
      <c r="O132" s="121"/>
      <c r="P132" s="121"/>
      <c r="Q132" s="118" t="s">
        <v>2895</v>
      </c>
    </row>
    <row r="133" spans="1:17" ht="19.5" hidden="1" customHeight="1">
      <c r="A133" s="117">
        <v>45169</v>
      </c>
      <c r="B133" s="118" t="s">
        <v>2899</v>
      </c>
      <c r="C133" s="118" t="s">
        <v>16</v>
      </c>
      <c r="D133" s="118" t="s">
        <v>2019</v>
      </c>
      <c r="E133" s="118" t="s">
        <v>465</v>
      </c>
      <c r="F133" s="118" t="s">
        <v>1613</v>
      </c>
      <c r="G133" s="118" t="s">
        <v>2811</v>
      </c>
      <c r="H133" s="118" t="s">
        <v>2900</v>
      </c>
      <c r="I133" s="122" t="s">
        <v>2809</v>
      </c>
      <c r="J133" s="118" t="s">
        <v>2810</v>
      </c>
      <c r="K133" s="120">
        <v>4330666.66</v>
      </c>
      <c r="L133" s="120">
        <v>543214.63</v>
      </c>
      <c r="M133" s="120">
        <v>497946.74416666676</v>
      </c>
      <c r="N133" s="120">
        <v>1773214.63</v>
      </c>
      <c r="O133" s="120">
        <v>1275267.8858333332</v>
      </c>
      <c r="P133" s="120">
        <v>256.10527647239542</v>
      </c>
      <c r="Q133" s="118" t="s">
        <v>2891</v>
      </c>
    </row>
    <row r="134" spans="1:17" ht="19.5" hidden="1" customHeight="1">
      <c r="A134" s="117">
        <v>45169</v>
      </c>
      <c r="B134" s="118" t="s">
        <v>2899</v>
      </c>
      <c r="C134" s="118" t="s">
        <v>16</v>
      </c>
      <c r="D134" s="118" t="s">
        <v>2019</v>
      </c>
      <c r="E134" s="118" t="s">
        <v>465</v>
      </c>
      <c r="F134" s="118" t="s">
        <v>1613</v>
      </c>
      <c r="G134" s="118" t="s">
        <v>2839</v>
      </c>
      <c r="H134" s="118" t="s">
        <v>2900</v>
      </c>
      <c r="I134" s="123" t="s">
        <v>2812</v>
      </c>
      <c r="J134" s="118" t="s">
        <v>2813</v>
      </c>
      <c r="K134" s="120">
        <v>6426600.4400000004</v>
      </c>
      <c r="L134" s="120">
        <v>8821486.5099999998</v>
      </c>
      <c r="M134" s="120">
        <v>8086362.6341666663</v>
      </c>
      <c r="N134" s="120">
        <v>8043875.1399999997</v>
      </c>
      <c r="O134" s="120">
        <v>-42487.494166666671</v>
      </c>
      <c r="P134" s="120">
        <v>-0.5254215781412972</v>
      </c>
      <c r="Q134" s="118" t="s">
        <v>2891</v>
      </c>
    </row>
    <row r="135" spans="1:17" ht="19.5" hidden="1" customHeight="1">
      <c r="A135" s="117">
        <v>45169</v>
      </c>
      <c r="B135" s="118" t="s">
        <v>2899</v>
      </c>
      <c r="C135" s="118" t="s">
        <v>16</v>
      </c>
      <c r="D135" s="118" t="s">
        <v>2019</v>
      </c>
      <c r="E135" s="118" t="s">
        <v>465</v>
      </c>
      <c r="F135" s="118" t="s">
        <v>1613</v>
      </c>
      <c r="G135" s="118" t="s">
        <v>2839</v>
      </c>
      <c r="H135" s="118" t="s">
        <v>2900</v>
      </c>
      <c r="I135" s="123" t="s">
        <v>2814</v>
      </c>
      <c r="J135" s="118" t="s">
        <v>2815</v>
      </c>
      <c r="K135" s="120">
        <v>2805411.9</v>
      </c>
      <c r="L135" s="120">
        <v>2097940.9</v>
      </c>
      <c r="M135" s="120">
        <v>1923112.4916666667</v>
      </c>
      <c r="N135" s="120">
        <v>1629357.62</v>
      </c>
      <c r="O135" s="120">
        <v>-293754.87166666664</v>
      </c>
      <c r="P135" s="120">
        <v>-15.274970805898297</v>
      </c>
      <c r="Q135" s="118" t="s">
        <v>2891</v>
      </c>
    </row>
    <row r="136" spans="1:17" ht="19.5" hidden="1" customHeight="1">
      <c r="A136" s="117">
        <v>45169</v>
      </c>
      <c r="B136" s="118" t="s">
        <v>2899</v>
      </c>
      <c r="C136" s="118" t="s">
        <v>16</v>
      </c>
      <c r="D136" s="118" t="s">
        <v>2019</v>
      </c>
      <c r="E136" s="118" t="s">
        <v>465</v>
      </c>
      <c r="F136" s="118" t="s">
        <v>1613</v>
      </c>
      <c r="G136" s="118" t="s">
        <v>2839</v>
      </c>
      <c r="H136" s="118" t="s">
        <v>2900</v>
      </c>
      <c r="I136" s="123" t="s">
        <v>2816</v>
      </c>
      <c r="J136" s="118" t="s">
        <v>2817</v>
      </c>
      <c r="K136" s="120">
        <v>257685.8</v>
      </c>
      <c r="L136" s="120">
        <v>633643.4</v>
      </c>
      <c r="M136" s="120">
        <v>580839.78333333333</v>
      </c>
      <c r="N136" s="120">
        <v>431562.15</v>
      </c>
      <c r="O136" s="120">
        <v>-149277.63333333336</v>
      </c>
      <c r="P136" s="120">
        <v>-25.70031144847832</v>
      </c>
      <c r="Q136" s="118" t="s">
        <v>2891</v>
      </c>
    </row>
    <row r="137" spans="1:17" ht="19.5" hidden="1" customHeight="1">
      <c r="A137" s="117">
        <v>45169</v>
      </c>
      <c r="B137" s="118" t="s">
        <v>2899</v>
      </c>
      <c r="C137" s="118" t="s">
        <v>16</v>
      </c>
      <c r="D137" s="118" t="s">
        <v>2019</v>
      </c>
      <c r="E137" s="118" t="s">
        <v>465</v>
      </c>
      <c r="F137" s="118" t="s">
        <v>1613</v>
      </c>
      <c r="G137" s="118" t="s">
        <v>2839</v>
      </c>
      <c r="H137" s="118" t="s">
        <v>2900</v>
      </c>
      <c r="I137" s="123" t="s">
        <v>2818</v>
      </c>
      <c r="J137" s="118" t="s">
        <v>2819</v>
      </c>
      <c r="K137" s="120">
        <v>5773940.6600000001</v>
      </c>
      <c r="L137" s="120">
        <v>3582062.38</v>
      </c>
      <c r="M137" s="120">
        <v>3283557.1816666666</v>
      </c>
      <c r="N137" s="120">
        <v>3377251.9</v>
      </c>
      <c r="O137" s="120">
        <v>93694.718333333338</v>
      </c>
      <c r="P137" s="120">
        <v>2.8534517034290174</v>
      </c>
      <c r="Q137" s="118" t="s">
        <v>2890</v>
      </c>
    </row>
    <row r="138" spans="1:17" ht="19.5" hidden="1" customHeight="1">
      <c r="A138" s="117">
        <v>45169</v>
      </c>
      <c r="B138" s="118" t="s">
        <v>2899</v>
      </c>
      <c r="C138" s="118" t="s">
        <v>16</v>
      </c>
      <c r="D138" s="118" t="s">
        <v>2019</v>
      </c>
      <c r="E138" s="118" t="s">
        <v>465</v>
      </c>
      <c r="F138" s="118" t="s">
        <v>1613</v>
      </c>
      <c r="G138" s="118" t="s">
        <v>2839</v>
      </c>
      <c r="H138" s="118" t="s">
        <v>2900</v>
      </c>
      <c r="I138" s="123" t="s">
        <v>2820</v>
      </c>
      <c r="J138" s="118" t="s">
        <v>2821</v>
      </c>
      <c r="K138" s="120">
        <v>32592330.379999999</v>
      </c>
      <c r="L138" s="120">
        <v>35490543.600000001</v>
      </c>
      <c r="M138" s="120">
        <v>32532998.300000001</v>
      </c>
      <c r="N138" s="120">
        <v>32940755.830000002</v>
      </c>
      <c r="O138" s="120">
        <v>407757.53</v>
      </c>
      <c r="P138" s="120">
        <v>1.2533659708825549</v>
      </c>
      <c r="Q138" s="118" t="s">
        <v>2890</v>
      </c>
    </row>
    <row r="139" spans="1:17" ht="19.5" hidden="1" customHeight="1">
      <c r="A139" s="117">
        <v>45169</v>
      </c>
      <c r="B139" s="118" t="s">
        <v>2899</v>
      </c>
      <c r="C139" s="118" t="s">
        <v>16</v>
      </c>
      <c r="D139" s="118" t="s">
        <v>2019</v>
      </c>
      <c r="E139" s="118" t="s">
        <v>465</v>
      </c>
      <c r="F139" s="118" t="s">
        <v>1613</v>
      </c>
      <c r="G139" s="118" t="s">
        <v>2839</v>
      </c>
      <c r="H139" s="118" t="s">
        <v>2900</v>
      </c>
      <c r="I139" s="123" t="s">
        <v>2822</v>
      </c>
      <c r="J139" s="118" t="s">
        <v>2846</v>
      </c>
      <c r="K139" s="120">
        <v>6661940.21</v>
      </c>
      <c r="L139" s="120">
        <v>7578958.25</v>
      </c>
      <c r="M139" s="120">
        <v>6947378.395833334</v>
      </c>
      <c r="N139" s="120">
        <v>7385465.2600000007</v>
      </c>
      <c r="O139" s="120">
        <v>438086.86416666664</v>
      </c>
      <c r="P139" s="120">
        <v>6.3057867184750993</v>
      </c>
      <c r="Q139" s="118" t="s">
        <v>2890</v>
      </c>
    </row>
    <row r="140" spans="1:17" ht="19.5" hidden="1" customHeight="1">
      <c r="A140" s="117">
        <v>45169</v>
      </c>
      <c r="B140" s="118" t="s">
        <v>2899</v>
      </c>
      <c r="C140" s="118" t="s">
        <v>16</v>
      </c>
      <c r="D140" s="118" t="s">
        <v>2019</v>
      </c>
      <c r="E140" s="118" t="s">
        <v>465</v>
      </c>
      <c r="F140" s="118" t="s">
        <v>1613</v>
      </c>
      <c r="G140" s="118" t="s">
        <v>2839</v>
      </c>
      <c r="H140" s="118" t="s">
        <v>2900</v>
      </c>
      <c r="I140" s="123" t="s">
        <v>2823</v>
      </c>
      <c r="J140" s="118" t="s">
        <v>2824</v>
      </c>
      <c r="K140" s="120">
        <v>13936825.01</v>
      </c>
      <c r="L140" s="120">
        <v>13502233.57</v>
      </c>
      <c r="M140" s="120">
        <v>12377047.439166665</v>
      </c>
      <c r="N140" s="120">
        <v>13085552.9</v>
      </c>
      <c r="O140" s="120">
        <v>708505.46083333332</v>
      </c>
      <c r="P140" s="120">
        <v>5.7243495616838018</v>
      </c>
      <c r="Q140" s="118" t="s">
        <v>2890</v>
      </c>
    </row>
    <row r="141" spans="1:17" ht="19.5" hidden="1" customHeight="1">
      <c r="A141" s="117">
        <v>45169</v>
      </c>
      <c r="B141" s="118" t="s">
        <v>2899</v>
      </c>
      <c r="C141" s="118" t="s">
        <v>16</v>
      </c>
      <c r="D141" s="118" t="s">
        <v>2019</v>
      </c>
      <c r="E141" s="118" t="s">
        <v>465</v>
      </c>
      <c r="F141" s="118" t="s">
        <v>1613</v>
      </c>
      <c r="G141" s="118" t="s">
        <v>2839</v>
      </c>
      <c r="H141" s="118" t="s">
        <v>2900</v>
      </c>
      <c r="I141" s="123" t="s">
        <v>2825</v>
      </c>
      <c r="J141" s="118" t="s">
        <v>2826</v>
      </c>
      <c r="K141" s="120">
        <v>7163120.9699999997</v>
      </c>
      <c r="L141" s="120">
        <v>6918789.4500000002</v>
      </c>
      <c r="M141" s="120">
        <v>6342223.6624999996</v>
      </c>
      <c r="N141" s="120">
        <v>2161279.63</v>
      </c>
      <c r="O141" s="120">
        <v>-4180944.0325000002</v>
      </c>
      <c r="P141" s="120">
        <v>-65.922368162776849</v>
      </c>
      <c r="Q141" s="118" t="s">
        <v>2891</v>
      </c>
    </row>
    <row r="142" spans="1:17" ht="19.5" hidden="1" customHeight="1">
      <c r="A142" s="117">
        <v>45169</v>
      </c>
      <c r="B142" s="118" t="s">
        <v>2899</v>
      </c>
      <c r="C142" s="118" t="s">
        <v>16</v>
      </c>
      <c r="D142" s="118" t="s">
        <v>2019</v>
      </c>
      <c r="E142" s="118" t="s">
        <v>465</v>
      </c>
      <c r="F142" s="118" t="s">
        <v>1613</v>
      </c>
      <c r="G142" s="118" t="s">
        <v>2839</v>
      </c>
      <c r="H142" s="118" t="s">
        <v>2900</v>
      </c>
      <c r="I142" s="123" t="s">
        <v>2827</v>
      </c>
      <c r="J142" s="118" t="s">
        <v>2828</v>
      </c>
      <c r="K142" s="120">
        <v>5916425.9000000004</v>
      </c>
      <c r="L142" s="120">
        <v>7726555</v>
      </c>
      <c r="M142" s="120">
        <v>7082675.416666666</v>
      </c>
      <c r="N142" s="120">
        <v>6189867.1699999999</v>
      </c>
      <c r="O142" s="120">
        <v>-892808.2466666667</v>
      </c>
      <c r="P142" s="120">
        <v>-12.605522548241392</v>
      </c>
      <c r="Q142" s="118" t="s">
        <v>2891</v>
      </c>
    </row>
    <row r="143" spans="1:17" ht="19.5" hidden="1" customHeight="1">
      <c r="A143" s="117">
        <v>45169</v>
      </c>
      <c r="B143" s="118" t="s">
        <v>2899</v>
      </c>
      <c r="C143" s="118" t="s">
        <v>16</v>
      </c>
      <c r="D143" s="118" t="s">
        <v>2019</v>
      </c>
      <c r="E143" s="118" t="s">
        <v>465</v>
      </c>
      <c r="F143" s="118" t="s">
        <v>1613</v>
      </c>
      <c r="G143" s="118" t="s">
        <v>2839</v>
      </c>
      <c r="H143" s="118" t="s">
        <v>2900</v>
      </c>
      <c r="I143" s="123" t="s">
        <v>2829</v>
      </c>
      <c r="J143" s="118" t="s">
        <v>2830</v>
      </c>
      <c r="K143" s="120">
        <v>1850080.32</v>
      </c>
      <c r="L143" s="120">
        <v>2136200</v>
      </c>
      <c r="M143" s="120">
        <v>1958183.3333333335</v>
      </c>
      <c r="N143" s="120">
        <v>2473434.4300000002</v>
      </c>
      <c r="O143" s="120">
        <v>515251.09666666662</v>
      </c>
      <c r="P143" s="120">
        <v>26.312709739469405</v>
      </c>
      <c r="Q143" s="118" t="s">
        <v>2890</v>
      </c>
    </row>
    <row r="144" spans="1:17" ht="19.5" hidden="1" customHeight="1">
      <c r="A144" s="117">
        <v>45169</v>
      </c>
      <c r="B144" s="118" t="s">
        <v>2899</v>
      </c>
      <c r="C144" s="118" t="s">
        <v>16</v>
      </c>
      <c r="D144" s="118" t="s">
        <v>2019</v>
      </c>
      <c r="E144" s="118" t="s">
        <v>465</v>
      </c>
      <c r="F144" s="118" t="s">
        <v>1613</v>
      </c>
      <c r="G144" s="118" t="s">
        <v>2839</v>
      </c>
      <c r="H144" s="118" t="s">
        <v>2900</v>
      </c>
      <c r="I144" s="123" t="s">
        <v>2831</v>
      </c>
      <c r="J144" s="118" t="s">
        <v>2832</v>
      </c>
      <c r="K144" s="120">
        <v>3115716.97</v>
      </c>
      <c r="L144" s="120">
        <v>3090311.8</v>
      </c>
      <c r="M144" s="120">
        <v>2832785.8166666664</v>
      </c>
      <c r="N144" s="120">
        <v>2298928.5</v>
      </c>
      <c r="O144" s="120">
        <v>-533857.31666666665</v>
      </c>
      <c r="P144" s="120">
        <v>-18.845664699594391</v>
      </c>
      <c r="Q144" s="118" t="s">
        <v>2891</v>
      </c>
    </row>
    <row r="145" spans="1:17" ht="19.5" hidden="1" customHeight="1">
      <c r="A145" s="117">
        <v>45169</v>
      </c>
      <c r="B145" s="118" t="s">
        <v>2899</v>
      </c>
      <c r="C145" s="118" t="s">
        <v>16</v>
      </c>
      <c r="D145" s="118" t="s">
        <v>2019</v>
      </c>
      <c r="E145" s="118" t="s">
        <v>465</v>
      </c>
      <c r="F145" s="118" t="s">
        <v>1613</v>
      </c>
      <c r="G145" s="118" t="s">
        <v>2839</v>
      </c>
      <c r="H145" s="118" t="s">
        <v>2900</v>
      </c>
      <c r="I145" s="123" t="s">
        <v>2833</v>
      </c>
      <c r="J145" s="118" t="s">
        <v>2834</v>
      </c>
      <c r="K145" s="120">
        <v>6761487.6500000004</v>
      </c>
      <c r="L145" s="120">
        <v>7361094.1699999999</v>
      </c>
      <c r="M145" s="120">
        <v>6747669.6558333337</v>
      </c>
      <c r="N145" s="120">
        <v>7693064.7500000009</v>
      </c>
      <c r="O145" s="120">
        <v>945395.09416666662</v>
      </c>
      <c r="P145" s="120">
        <v>14.010690243992256</v>
      </c>
      <c r="Q145" s="118" t="s">
        <v>2890</v>
      </c>
    </row>
    <row r="146" spans="1:17" ht="19.5" hidden="1" customHeight="1">
      <c r="A146" s="117">
        <v>45169</v>
      </c>
      <c r="B146" s="118" t="s">
        <v>2899</v>
      </c>
      <c r="C146" s="118" t="s">
        <v>16</v>
      </c>
      <c r="D146" s="118" t="s">
        <v>2019</v>
      </c>
      <c r="E146" s="118" t="s">
        <v>465</v>
      </c>
      <c r="F146" s="118" t="s">
        <v>1613</v>
      </c>
      <c r="G146" s="118" t="s">
        <v>2839</v>
      </c>
      <c r="H146" s="118" t="s">
        <v>2900</v>
      </c>
      <c r="I146" s="123" t="s">
        <v>2835</v>
      </c>
      <c r="J146" s="118" t="s">
        <v>2836</v>
      </c>
      <c r="K146" s="120">
        <v>47567.62</v>
      </c>
      <c r="L146" s="120">
        <v>9534.94</v>
      </c>
      <c r="M146" s="120">
        <v>8740.3616666666676</v>
      </c>
      <c r="N146" s="120">
        <v>1982.6799999999998</v>
      </c>
      <c r="O146" s="120">
        <v>-6757.6816666666673</v>
      </c>
      <c r="P146" s="120">
        <v>-77.315812827730042</v>
      </c>
      <c r="Q146" s="118" t="s">
        <v>2891</v>
      </c>
    </row>
    <row r="147" spans="1:17" ht="19.5" hidden="1" customHeight="1">
      <c r="A147" s="117">
        <v>45169</v>
      </c>
      <c r="B147" s="118" t="s">
        <v>2899</v>
      </c>
      <c r="C147" s="118" t="s">
        <v>16</v>
      </c>
      <c r="D147" s="118" t="s">
        <v>2019</v>
      </c>
      <c r="E147" s="118" t="s">
        <v>465</v>
      </c>
      <c r="F147" s="118" t="s">
        <v>1613</v>
      </c>
      <c r="G147" s="118" t="s">
        <v>2839</v>
      </c>
      <c r="H147" s="118" t="s">
        <v>2900</v>
      </c>
      <c r="I147" s="123" t="s">
        <v>2837</v>
      </c>
      <c r="J147" s="118" t="s">
        <v>2838</v>
      </c>
      <c r="K147" s="120">
        <v>6203625</v>
      </c>
      <c r="L147" s="120">
        <v>6726500</v>
      </c>
      <c r="M147" s="120">
        <v>6165958.333333333</v>
      </c>
      <c r="N147" s="120">
        <v>15180508.879999999</v>
      </c>
      <c r="O147" s="120">
        <v>9014550.5466666669</v>
      </c>
      <c r="P147" s="120">
        <v>146.19869384996923</v>
      </c>
      <c r="Q147" s="118" t="s">
        <v>2890</v>
      </c>
    </row>
    <row r="148" spans="1:17" ht="19.5" hidden="1" customHeight="1">
      <c r="A148" s="117">
        <v>45169</v>
      </c>
      <c r="B148" s="118" t="s">
        <v>2899</v>
      </c>
      <c r="C148" s="118" t="s">
        <v>16</v>
      </c>
      <c r="D148" s="118" t="s">
        <v>2019</v>
      </c>
      <c r="E148" s="118" t="s">
        <v>465</v>
      </c>
      <c r="F148" s="118" t="s">
        <v>1613</v>
      </c>
      <c r="G148" s="118" t="s">
        <v>2839</v>
      </c>
      <c r="H148" s="118" t="s">
        <v>2900</v>
      </c>
      <c r="I148" s="123" t="s">
        <v>2872</v>
      </c>
      <c r="J148" s="118" t="s">
        <v>2873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1"/>
      <c r="Q148" s="118" t="s">
        <v>2890</v>
      </c>
    </row>
    <row r="149" spans="1:17" ht="19.5" hidden="1" customHeight="1">
      <c r="A149" s="117">
        <v>45169</v>
      </c>
      <c r="B149" s="118" t="s">
        <v>2899</v>
      </c>
      <c r="C149" s="118" t="s">
        <v>16</v>
      </c>
      <c r="D149" s="118" t="s">
        <v>2019</v>
      </c>
      <c r="E149" s="118" t="s">
        <v>465</v>
      </c>
      <c r="F149" s="118" t="s">
        <v>1613</v>
      </c>
      <c r="G149" s="118" t="s">
        <v>2901</v>
      </c>
      <c r="H149" s="118" t="s">
        <v>1944</v>
      </c>
      <c r="I149" s="118" t="s">
        <v>2852</v>
      </c>
      <c r="J149" s="118" t="s">
        <v>2892</v>
      </c>
      <c r="K149" s="120">
        <v>94788007.090000004</v>
      </c>
      <c r="L149" s="120">
        <v>94788007.090000004</v>
      </c>
      <c r="M149" s="120">
        <v>86889006.499166667</v>
      </c>
      <c r="N149" s="120">
        <v>36574536.169999994</v>
      </c>
      <c r="O149" s="120">
        <v>-50314470.329166666</v>
      </c>
      <c r="P149" s="120">
        <v>-57.906601026275077</v>
      </c>
      <c r="Q149" s="118" t="s">
        <v>2890</v>
      </c>
    </row>
    <row r="150" spans="1:17" ht="19.5" hidden="1" customHeight="1">
      <c r="A150" s="117">
        <v>45169</v>
      </c>
      <c r="B150" s="118" t="s">
        <v>2899</v>
      </c>
      <c r="C150" s="118" t="s">
        <v>16</v>
      </c>
      <c r="D150" s="118" t="s">
        <v>2019</v>
      </c>
      <c r="E150" s="118" t="s">
        <v>465</v>
      </c>
      <c r="F150" s="118" t="s">
        <v>1613</v>
      </c>
      <c r="G150" s="118" t="s">
        <v>2902</v>
      </c>
      <c r="H150" s="118" t="s">
        <v>1944</v>
      </c>
      <c r="I150" s="118" t="s">
        <v>2853</v>
      </c>
      <c r="J150" s="118" t="s">
        <v>2893</v>
      </c>
      <c r="K150" s="120">
        <v>60669214.600000001</v>
      </c>
      <c r="L150" s="120">
        <v>60669214.600000001</v>
      </c>
      <c r="M150" s="120">
        <v>55613446.716666669</v>
      </c>
      <c r="N150" s="120">
        <v>37374036.019999996</v>
      </c>
      <c r="O150" s="120">
        <v>-18239410.696666669</v>
      </c>
      <c r="P150" s="120">
        <v>-32.796763684852749</v>
      </c>
      <c r="Q150" s="118" t="s">
        <v>2890</v>
      </c>
    </row>
    <row r="151" spans="1:17" ht="19.5" hidden="1" customHeight="1">
      <c r="A151" s="117">
        <v>45169</v>
      </c>
      <c r="B151" s="118" t="s">
        <v>2899</v>
      </c>
      <c r="C151" s="118" t="s">
        <v>16</v>
      </c>
      <c r="D151" s="118" t="s">
        <v>2019</v>
      </c>
      <c r="E151" s="118" t="s">
        <v>465</v>
      </c>
      <c r="F151" s="118" t="s">
        <v>1613</v>
      </c>
      <c r="G151" s="118" t="s">
        <v>2902</v>
      </c>
      <c r="H151" s="118" t="s">
        <v>1944</v>
      </c>
      <c r="I151" s="118" t="s">
        <v>2854</v>
      </c>
      <c r="J151" s="118" t="s">
        <v>2894</v>
      </c>
      <c r="K151" s="120">
        <v>22312029.260000002</v>
      </c>
      <c r="L151" s="120">
        <v>-22312029.260000002</v>
      </c>
      <c r="M151" s="120">
        <v>-20452693.488333333</v>
      </c>
      <c r="N151" s="120">
        <v>-13087413.899999999</v>
      </c>
      <c r="O151" s="120">
        <v>7365279.5883333338</v>
      </c>
      <c r="P151" s="120">
        <v>-36.011294026063858</v>
      </c>
      <c r="Q151" s="118" t="s">
        <v>2891</v>
      </c>
    </row>
    <row r="152" spans="1:17" ht="19.5" hidden="1" customHeight="1">
      <c r="A152" s="117">
        <v>45169</v>
      </c>
      <c r="B152" s="118" t="s">
        <v>2899</v>
      </c>
      <c r="C152" s="118" t="s">
        <v>16</v>
      </c>
      <c r="D152" s="118" t="s">
        <v>2019</v>
      </c>
      <c r="E152" s="118" t="s">
        <v>467</v>
      </c>
      <c r="F152" s="118" t="s">
        <v>468</v>
      </c>
      <c r="G152" s="118" t="s">
        <v>2811</v>
      </c>
      <c r="H152" s="118" t="s">
        <v>2900</v>
      </c>
      <c r="I152" s="123" t="s">
        <v>2790</v>
      </c>
      <c r="J152" s="118" t="s">
        <v>2791</v>
      </c>
      <c r="K152" s="120">
        <v>22169727.98</v>
      </c>
      <c r="L152" s="120">
        <v>21480000</v>
      </c>
      <c r="M152" s="120">
        <v>19690000</v>
      </c>
      <c r="N152" s="120">
        <v>14987647.030000005</v>
      </c>
      <c r="O152" s="120">
        <v>-4702352.97</v>
      </c>
      <c r="P152" s="120">
        <v>-23.881934840020314</v>
      </c>
      <c r="Q152" s="118" t="s">
        <v>2890</v>
      </c>
    </row>
    <row r="153" spans="1:17" ht="19.5" hidden="1" customHeight="1">
      <c r="A153" s="117">
        <v>45169</v>
      </c>
      <c r="B153" s="118" t="s">
        <v>2899</v>
      </c>
      <c r="C153" s="118" t="s">
        <v>16</v>
      </c>
      <c r="D153" s="118" t="s">
        <v>2019</v>
      </c>
      <c r="E153" s="118" t="s">
        <v>467</v>
      </c>
      <c r="F153" s="118" t="s">
        <v>468</v>
      </c>
      <c r="G153" s="118" t="s">
        <v>2811</v>
      </c>
      <c r="H153" s="118" t="s">
        <v>2900</v>
      </c>
      <c r="I153" s="123" t="s">
        <v>2792</v>
      </c>
      <c r="J153" s="118" t="s">
        <v>2793</v>
      </c>
      <c r="K153" s="120">
        <v>102066.66</v>
      </c>
      <c r="L153" s="120">
        <v>130000</v>
      </c>
      <c r="M153" s="120">
        <v>119166.66666666667</v>
      </c>
      <c r="N153" s="120">
        <v>35200</v>
      </c>
      <c r="O153" s="120">
        <v>-83966.666666666672</v>
      </c>
      <c r="P153" s="120">
        <v>-70.461538461538453</v>
      </c>
      <c r="Q153" s="118" t="s">
        <v>2890</v>
      </c>
    </row>
    <row r="154" spans="1:17" ht="19.5" hidden="1" customHeight="1">
      <c r="A154" s="117">
        <v>45169</v>
      </c>
      <c r="B154" s="118" t="s">
        <v>2899</v>
      </c>
      <c r="C154" s="118" t="s">
        <v>16</v>
      </c>
      <c r="D154" s="118" t="s">
        <v>2019</v>
      </c>
      <c r="E154" s="118" t="s">
        <v>467</v>
      </c>
      <c r="F154" s="118" t="s">
        <v>468</v>
      </c>
      <c r="G154" s="118" t="s">
        <v>2811</v>
      </c>
      <c r="H154" s="118" t="s">
        <v>2900</v>
      </c>
      <c r="I154" s="123" t="s">
        <v>2794</v>
      </c>
      <c r="J154" s="118" t="s">
        <v>2795</v>
      </c>
      <c r="K154" s="120">
        <v>108852</v>
      </c>
      <c r="L154" s="120">
        <v>200000</v>
      </c>
      <c r="M154" s="120">
        <v>183333.33333333334</v>
      </c>
      <c r="N154" s="120">
        <v>3795</v>
      </c>
      <c r="O154" s="120">
        <v>-179538.33333333334</v>
      </c>
      <c r="P154" s="120">
        <v>-97.93</v>
      </c>
      <c r="Q154" s="118" t="s">
        <v>2890</v>
      </c>
    </row>
    <row r="155" spans="1:17" ht="19.5" hidden="1" customHeight="1">
      <c r="A155" s="117">
        <v>45169</v>
      </c>
      <c r="B155" s="118" t="s">
        <v>2899</v>
      </c>
      <c r="C155" s="118" t="s">
        <v>16</v>
      </c>
      <c r="D155" s="118" t="s">
        <v>2019</v>
      </c>
      <c r="E155" s="118" t="s">
        <v>467</v>
      </c>
      <c r="F155" s="118" t="s">
        <v>468</v>
      </c>
      <c r="G155" s="118" t="s">
        <v>2811</v>
      </c>
      <c r="H155" s="118" t="s">
        <v>2900</v>
      </c>
      <c r="I155" s="123" t="s">
        <v>2865</v>
      </c>
      <c r="J155" s="118" t="s">
        <v>2796</v>
      </c>
      <c r="K155" s="120">
        <v>499002</v>
      </c>
      <c r="L155" s="120">
        <v>1000000</v>
      </c>
      <c r="M155" s="120">
        <v>916666.66666666663</v>
      </c>
      <c r="N155" s="120">
        <v>366509.11000000004</v>
      </c>
      <c r="O155" s="120">
        <v>-550157.55666666676</v>
      </c>
      <c r="P155" s="120">
        <v>-60.017187999999997</v>
      </c>
      <c r="Q155" s="118" t="s">
        <v>2890</v>
      </c>
    </row>
    <row r="156" spans="1:17" ht="19.5" hidden="1" customHeight="1">
      <c r="A156" s="117">
        <v>45169</v>
      </c>
      <c r="B156" s="118" t="s">
        <v>2899</v>
      </c>
      <c r="C156" s="118" t="s">
        <v>16</v>
      </c>
      <c r="D156" s="118" t="s">
        <v>2019</v>
      </c>
      <c r="E156" s="118" t="s">
        <v>467</v>
      </c>
      <c r="F156" s="118" t="s">
        <v>468</v>
      </c>
      <c r="G156" s="118" t="s">
        <v>2811</v>
      </c>
      <c r="H156" s="118" t="s">
        <v>2900</v>
      </c>
      <c r="I156" s="123" t="s">
        <v>2797</v>
      </c>
      <c r="J156" s="118" t="s">
        <v>2798</v>
      </c>
      <c r="K156" s="120">
        <v>4479241.5999999996</v>
      </c>
      <c r="L156" s="120">
        <v>5000000</v>
      </c>
      <c r="M156" s="120">
        <v>4583333.333333333</v>
      </c>
      <c r="N156" s="120">
        <v>2919370.96</v>
      </c>
      <c r="O156" s="120">
        <v>-1663962.3733333333</v>
      </c>
      <c r="P156" s="120">
        <v>-36.304633600000003</v>
      </c>
      <c r="Q156" s="118" t="s">
        <v>2890</v>
      </c>
    </row>
    <row r="157" spans="1:17" ht="19.5" hidden="1" customHeight="1">
      <c r="A157" s="117">
        <v>45169</v>
      </c>
      <c r="B157" s="118" t="s">
        <v>2899</v>
      </c>
      <c r="C157" s="118" t="s">
        <v>16</v>
      </c>
      <c r="D157" s="118" t="s">
        <v>2019</v>
      </c>
      <c r="E157" s="118" t="s">
        <v>467</v>
      </c>
      <c r="F157" s="118" t="s">
        <v>468</v>
      </c>
      <c r="G157" s="118" t="s">
        <v>2811</v>
      </c>
      <c r="H157" s="118" t="s">
        <v>2900</v>
      </c>
      <c r="I157" s="123" t="s">
        <v>2799</v>
      </c>
      <c r="J157" s="118" t="s">
        <v>2800</v>
      </c>
      <c r="K157" s="120">
        <v>8443244.6600000001</v>
      </c>
      <c r="L157" s="120">
        <v>1300000</v>
      </c>
      <c r="M157" s="120">
        <v>1191666.6666666665</v>
      </c>
      <c r="N157" s="120">
        <v>626751.38</v>
      </c>
      <c r="O157" s="120">
        <v>-564915.28666666674</v>
      </c>
      <c r="P157" s="120">
        <v>-47.405478601398599</v>
      </c>
      <c r="Q157" s="118" t="s">
        <v>2890</v>
      </c>
    </row>
    <row r="158" spans="1:17" ht="19.5" hidden="1" customHeight="1">
      <c r="A158" s="117">
        <v>45169</v>
      </c>
      <c r="B158" s="118" t="s">
        <v>2899</v>
      </c>
      <c r="C158" s="118" t="s">
        <v>16</v>
      </c>
      <c r="D158" s="118" t="s">
        <v>2019</v>
      </c>
      <c r="E158" s="118" t="s">
        <v>467</v>
      </c>
      <c r="F158" s="118" t="s">
        <v>468</v>
      </c>
      <c r="G158" s="118" t="s">
        <v>2811</v>
      </c>
      <c r="H158" s="118" t="s">
        <v>2900</v>
      </c>
      <c r="I158" s="123" t="s">
        <v>2801</v>
      </c>
      <c r="J158" s="118" t="s">
        <v>2802</v>
      </c>
      <c r="K158" s="120">
        <v>227812</v>
      </c>
      <c r="L158" s="120">
        <v>47000</v>
      </c>
      <c r="M158" s="120">
        <v>43083.333333333328</v>
      </c>
      <c r="N158" s="120">
        <v>10042</v>
      </c>
      <c r="O158" s="120">
        <v>-33041.333333333336</v>
      </c>
      <c r="P158" s="120">
        <v>-76.691682785299804</v>
      </c>
      <c r="Q158" s="118" t="s">
        <v>2890</v>
      </c>
    </row>
    <row r="159" spans="1:17" ht="19.5" hidden="1" customHeight="1">
      <c r="A159" s="117">
        <v>45169</v>
      </c>
      <c r="B159" s="118" t="s">
        <v>2899</v>
      </c>
      <c r="C159" s="118" t="s">
        <v>16</v>
      </c>
      <c r="D159" s="118" t="s">
        <v>2019</v>
      </c>
      <c r="E159" s="118" t="s">
        <v>467</v>
      </c>
      <c r="F159" s="118" t="s">
        <v>468</v>
      </c>
      <c r="G159" s="118" t="s">
        <v>2811</v>
      </c>
      <c r="H159" s="118" t="s">
        <v>2900</v>
      </c>
      <c r="I159" s="123" t="s">
        <v>2803</v>
      </c>
      <c r="J159" s="118" t="s">
        <v>2804</v>
      </c>
      <c r="K159" s="120">
        <v>7873934.5599999996</v>
      </c>
      <c r="L159" s="120">
        <v>2500000</v>
      </c>
      <c r="M159" s="120">
        <v>2291666.6666666665</v>
      </c>
      <c r="N159" s="120">
        <v>1925648.55</v>
      </c>
      <c r="O159" s="120">
        <v>-366018.11666666664</v>
      </c>
      <c r="P159" s="120">
        <v>-15.971699636363637</v>
      </c>
      <c r="Q159" s="118" t="s">
        <v>2890</v>
      </c>
    </row>
    <row r="160" spans="1:17" ht="19.5" hidden="1" customHeight="1">
      <c r="A160" s="117">
        <v>45169</v>
      </c>
      <c r="B160" s="118" t="s">
        <v>2899</v>
      </c>
      <c r="C160" s="118" t="s">
        <v>16</v>
      </c>
      <c r="D160" s="118" t="s">
        <v>2019</v>
      </c>
      <c r="E160" s="118" t="s">
        <v>467</v>
      </c>
      <c r="F160" s="118" t="s">
        <v>468</v>
      </c>
      <c r="G160" s="118" t="s">
        <v>2811</v>
      </c>
      <c r="H160" s="118" t="s">
        <v>2900</v>
      </c>
      <c r="I160" s="123" t="s">
        <v>2805</v>
      </c>
      <c r="J160" s="118" t="s">
        <v>2806</v>
      </c>
      <c r="K160" s="120">
        <v>37847140</v>
      </c>
      <c r="L160" s="120">
        <v>38688800</v>
      </c>
      <c r="M160" s="120">
        <v>35464733.333333336</v>
      </c>
      <c r="N160" s="120">
        <v>35575575.479999997</v>
      </c>
      <c r="O160" s="120">
        <v>110842.14666666667</v>
      </c>
      <c r="P160" s="120">
        <v>0.31254188668179284</v>
      </c>
      <c r="Q160" s="118" t="s">
        <v>2891</v>
      </c>
    </row>
    <row r="161" spans="1:17" ht="19.5" hidden="1" customHeight="1">
      <c r="A161" s="117">
        <v>45169</v>
      </c>
      <c r="B161" s="118" t="s">
        <v>2899</v>
      </c>
      <c r="C161" s="118" t="s">
        <v>16</v>
      </c>
      <c r="D161" s="118" t="s">
        <v>2019</v>
      </c>
      <c r="E161" s="118" t="s">
        <v>467</v>
      </c>
      <c r="F161" s="118" t="s">
        <v>468</v>
      </c>
      <c r="G161" s="118" t="s">
        <v>2811</v>
      </c>
      <c r="H161" s="118" t="s">
        <v>2900</v>
      </c>
      <c r="I161" s="123" t="s">
        <v>2807</v>
      </c>
      <c r="J161" s="118" t="s">
        <v>2808</v>
      </c>
      <c r="K161" s="120">
        <v>10484784.859999999</v>
      </c>
      <c r="L161" s="120">
        <v>9950000</v>
      </c>
      <c r="M161" s="120">
        <v>9120833.333333334</v>
      </c>
      <c r="N161" s="120">
        <v>5186574.41</v>
      </c>
      <c r="O161" s="120">
        <v>-3934258.9233333329</v>
      </c>
      <c r="P161" s="120">
        <v>-43.13486256738237</v>
      </c>
      <c r="Q161" s="118" t="s">
        <v>2890</v>
      </c>
    </row>
    <row r="162" spans="1:17" ht="19.5" hidden="1" customHeight="1">
      <c r="A162" s="117">
        <v>45169</v>
      </c>
      <c r="B162" s="118" t="s">
        <v>2899</v>
      </c>
      <c r="C162" s="118" t="s">
        <v>16</v>
      </c>
      <c r="D162" s="118" t="s">
        <v>2019</v>
      </c>
      <c r="E162" s="118" t="s">
        <v>467</v>
      </c>
      <c r="F162" s="118" t="s">
        <v>468</v>
      </c>
      <c r="G162" s="118" t="s">
        <v>2811</v>
      </c>
      <c r="H162" s="118" t="s">
        <v>2900</v>
      </c>
      <c r="I162" s="123" t="s">
        <v>2870</v>
      </c>
      <c r="J162" s="118" t="s">
        <v>2871</v>
      </c>
      <c r="K162" s="120">
        <v>0</v>
      </c>
      <c r="L162" s="121"/>
      <c r="M162" s="121"/>
      <c r="N162" s="120">
        <v>0</v>
      </c>
      <c r="O162" s="121"/>
      <c r="P162" s="121"/>
      <c r="Q162" s="118" t="s">
        <v>2895</v>
      </c>
    </row>
    <row r="163" spans="1:17" ht="19.5" hidden="1" customHeight="1">
      <c r="A163" s="117">
        <v>45169</v>
      </c>
      <c r="B163" s="118" t="s">
        <v>2899</v>
      </c>
      <c r="C163" s="118" t="s">
        <v>16</v>
      </c>
      <c r="D163" s="118" t="s">
        <v>2019</v>
      </c>
      <c r="E163" s="118" t="s">
        <v>467</v>
      </c>
      <c r="F163" s="118" t="s">
        <v>468</v>
      </c>
      <c r="G163" s="118" t="s">
        <v>2811</v>
      </c>
      <c r="H163" s="118" t="s">
        <v>2900</v>
      </c>
      <c r="I163" s="123" t="s">
        <v>2809</v>
      </c>
      <c r="J163" s="118" t="s">
        <v>2810</v>
      </c>
      <c r="K163" s="120">
        <v>985466.66</v>
      </c>
      <c r="L163" s="120">
        <v>481400</v>
      </c>
      <c r="M163" s="120">
        <v>441283.33333333337</v>
      </c>
      <c r="N163" s="120">
        <v>481400</v>
      </c>
      <c r="O163" s="120">
        <v>40116.666666666672</v>
      </c>
      <c r="P163" s="120">
        <v>9.0909090909090917</v>
      </c>
      <c r="Q163" s="118" t="s">
        <v>2891</v>
      </c>
    </row>
    <row r="164" spans="1:17" ht="19.5" hidden="1" customHeight="1">
      <c r="A164" s="117">
        <v>45169</v>
      </c>
      <c r="B164" s="118" t="s">
        <v>2899</v>
      </c>
      <c r="C164" s="118" t="s">
        <v>16</v>
      </c>
      <c r="D164" s="118" t="s">
        <v>2019</v>
      </c>
      <c r="E164" s="118" t="s">
        <v>467</v>
      </c>
      <c r="F164" s="118" t="s">
        <v>468</v>
      </c>
      <c r="G164" s="118" t="s">
        <v>2839</v>
      </c>
      <c r="H164" s="118" t="s">
        <v>2900</v>
      </c>
      <c r="I164" s="122" t="s">
        <v>2812</v>
      </c>
      <c r="J164" s="118" t="s">
        <v>2813</v>
      </c>
      <c r="K164" s="120">
        <v>5082507.28</v>
      </c>
      <c r="L164" s="120">
        <v>5000000</v>
      </c>
      <c r="M164" s="120">
        <v>4583333.333333333</v>
      </c>
      <c r="N164" s="120">
        <v>5398430.5</v>
      </c>
      <c r="O164" s="120">
        <v>815097.16666666663</v>
      </c>
      <c r="P164" s="120">
        <v>17.783938181818179</v>
      </c>
      <c r="Q164" s="118" t="s">
        <v>2890</v>
      </c>
    </row>
    <row r="165" spans="1:17" ht="19.5" hidden="1" customHeight="1">
      <c r="A165" s="117">
        <v>45169</v>
      </c>
      <c r="B165" s="118" t="s">
        <v>2899</v>
      </c>
      <c r="C165" s="118" t="s">
        <v>16</v>
      </c>
      <c r="D165" s="118" t="s">
        <v>2019</v>
      </c>
      <c r="E165" s="118" t="s">
        <v>467</v>
      </c>
      <c r="F165" s="118" t="s">
        <v>468</v>
      </c>
      <c r="G165" s="118" t="s">
        <v>2839</v>
      </c>
      <c r="H165" s="118" t="s">
        <v>2900</v>
      </c>
      <c r="I165" s="122" t="s">
        <v>2814</v>
      </c>
      <c r="J165" s="118" t="s">
        <v>2815</v>
      </c>
      <c r="K165" s="120">
        <v>1173747.02</v>
      </c>
      <c r="L165" s="120">
        <v>1500000</v>
      </c>
      <c r="M165" s="120">
        <v>1375000</v>
      </c>
      <c r="N165" s="120">
        <v>874706.22</v>
      </c>
      <c r="O165" s="120">
        <v>-500293.78</v>
      </c>
      <c r="P165" s="120">
        <v>-36.38500218181818</v>
      </c>
      <c r="Q165" s="118" t="s">
        <v>2891</v>
      </c>
    </row>
    <row r="166" spans="1:17" ht="19.5" hidden="1" customHeight="1">
      <c r="A166" s="117">
        <v>45169</v>
      </c>
      <c r="B166" s="118" t="s">
        <v>2899</v>
      </c>
      <c r="C166" s="118" t="s">
        <v>16</v>
      </c>
      <c r="D166" s="118" t="s">
        <v>2019</v>
      </c>
      <c r="E166" s="118" t="s">
        <v>467</v>
      </c>
      <c r="F166" s="118" t="s">
        <v>468</v>
      </c>
      <c r="G166" s="118" t="s">
        <v>2839</v>
      </c>
      <c r="H166" s="118" t="s">
        <v>2900</v>
      </c>
      <c r="I166" s="122" t="s">
        <v>2816</v>
      </c>
      <c r="J166" s="118" t="s">
        <v>2817</v>
      </c>
      <c r="K166" s="120">
        <v>255127.98</v>
      </c>
      <c r="L166" s="120">
        <v>300000</v>
      </c>
      <c r="M166" s="120">
        <v>275000</v>
      </c>
      <c r="N166" s="120">
        <v>274236.75</v>
      </c>
      <c r="O166" s="120">
        <v>-763.25</v>
      </c>
      <c r="P166" s="120">
        <v>-0.27754545454545454</v>
      </c>
      <c r="Q166" s="118" t="s">
        <v>2891</v>
      </c>
    </row>
    <row r="167" spans="1:17" ht="19.5" hidden="1" customHeight="1">
      <c r="A167" s="117">
        <v>45169</v>
      </c>
      <c r="B167" s="118" t="s">
        <v>2899</v>
      </c>
      <c r="C167" s="118" t="s">
        <v>16</v>
      </c>
      <c r="D167" s="118" t="s">
        <v>2019</v>
      </c>
      <c r="E167" s="118" t="s">
        <v>467</v>
      </c>
      <c r="F167" s="118" t="s">
        <v>468</v>
      </c>
      <c r="G167" s="118" t="s">
        <v>2839</v>
      </c>
      <c r="H167" s="118" t="s">
        <v>2900</v>
      </c>
      <c r="I167" s="122" t="s">
        <v>2818</v>
      </c>
      <c r="J167" s="118" t="s">
        <v>2819</v>
      </c>
      <c r="K167" s="120">
        <v>2556877.33</v>
      </c>
      <c r="L167" s="120">
        <v>3000000</v>
      </c>
      <c r="M167" s="120">
        <v>2750000</v>
      </c>
      <c r="N167" s="120">
        <v>2937103.6</v>
      </c>
      <c r="O167" s="120">
        <v>187103.6</v>
      </c>
      <c r="P167" s="120">
        <v>6.8037672727272724</v>
      </c>
      <c r="Q167" s="118" t="s">
        <v>2890</v>
      </c>
    </row>
    <row r="168" spans="1:17" ht="19.5" hidden="1" customHeight="1">
      <c r="A168" s="117">
        <v>45169</v>
      </c>
      <c r="B168" s="118" t="s">
        <v>2899</v>
      </c>
      <c r="C168" s="118" t="s">
        <v>16</v>
      </c>
      <c r="D168" s="118" t="s">
        <v>2019</v>
      </c>
      <c r="E168" s="118" t="s">
        <v>467</v>
      </c>
      <c r="F168" s="118" t="s">
        <v>468</v>
      </c>
      <c r="G168" s="118" t="s">
        <v>2839</v>
      </c>
      <c r="H168" s="118" t="s">
        <v>2900</v>
      </c>
      <c r="I168" s="122" t="s">
        <v>2820</v>
      </c>
      <c r="J168" s="118" t="s">
        <v>2821</v>
      </c>
      <c r="K168" s="120">
        <v>37989425.280000001</v>
      </c>
      <c r="L168" s="120">
        <v>38688800</v>
      </c>
      <c r="M168" s="120">
        <v>35464733.333333336</v>
      </c>
      <c r="N168" s="120">
        <v>35848215.600000001</v>
      </c>
      <c r="O168" s="120">
        <v>383482.26666666672</v>
      </c>
      <c r="P168" s="120">
        <v>1.0813059358498867</v>
      </c>
      <c r="Q168" s="118" t="s">
        <v>2890</v>
      </c>
    </row>
    <row r="169" spans="1:17" ht="19.5" hidden="1" customHeight="1">
      <c r="A169" s="117">
        <v>45169</v>
      </c>
      <c r="B169" s="118" t="s">
        <v>2899</v>
      </c>
      <c r="C169" s="118" t="s">
        <v>16</v>
      </c>
      <c r="D169" s="118" t="s">
        <v>2019</v>
      </c>
      <c r="E169" s="118" t="s">
        <v>467</v>
      </c>
      <c r="F169" s="118" t="s">
        <v>468</v>
      </c>
      <c r="G169" s="118" t="s">
        <v>2839</v>
      </c>
      <c r="H169" s="118" t="s">
        <v>2900</v>
      </c>
      <c r="I169" s="122" t="s">
        <v>2822</v>
      </c>
      <c r="J169" s="118" t="s">
        <v>2846</v>
      </c>
      <c r="K169" s="120">
        <v>3609966.66</v>
      </c>
      <c r="L169" s="120">
        <v>4382000</v>
      </c>
      <c r="M169" s="120">
        <v>4016833.333333334</v>
      </c>
      <c r="N169" s="120">
        <v>3713707.5</v>
      </c>
      <c r="O169" s="120">
        <v>-303125.83333333331</v>
      </c>
      <c r="P169" s="120">
        <v>-7.546388116675657</v>
      </c>
      <c r="Q169" s="118" t="s">
        <v>2891</v>
      </c>
    </row>
    <row r="170" spans="1:17" ht="19.5" hidden="1" customHeight="1">
      <c r="A170" s="117">
        <v>45169</v>
      </c>
      <c r="B170" s="118" t="s">
        <v>2899</v>
      </c>
      <c r="C170" s="118" t="s">
        <v>16</v>
      </c>
      <c r="D170" s="118" t="s">
        <v>2019</v>
      </c>
      <c r="E170" s="118" t="s">
        <v>467</v>
      </c>
      <c r="F170" s="118" t="s">
        <v>468</v>
      </c>
      <c r="G170" s="118" t="s">
        <v>2839</v>
      </c>
      <c r="H170" s="118" t="s">
        <v>2900</v>
      </c>
      <c r="I170" s="122" t="s">
        <v>2823</v>
      </c>
      <c r="J170" s="118" t="s">
        <v>2824</v>
      </c>
      <c r="K170" s="120">
        <v>9757432.6600000001</v>
      </c>
      <c r="L170" s="120">
        <v>10290000</v>
      </c>
      <c r="M170" s="120">
        <v>9432500</v>
      </c>
      <c r="N170" s="120">
        <v>9063074.3900000006</v>
      </c>
      <c r="O170" s="120">
        <v>-369425.61</v>
      </c>
      <c r="P170" s="120">
        <v>-3.9165185263715876</v>
      </c>
      <c r="Q170" s="118" t="s">
        <v>2891</v>
      </c>
    </row>
    <row r="171" spans="1:17" ht="19.5" hidden="1" customHeight="1">
      <c r="A171" s="117">
        <v>45169</v>
      </c>
      <c r="B171" s="118" t="s">
        <v>2899</v>
      </c>
      <c r="C171" s="118" t="s">
        <v>16</v>
      </c>
      <c r="D171" s="118" t="s">
        <v>2019</v>
      </c>
      <c r="E171" s="118" t="s">
        <v>467</v>
      </c>
      <c r="F171" s="118" t="s">
        <v>468</v>
      </c>
      <c r="G171" s="118" t="s">
        <v>2839</v>
      </c>
      <c r="H171" s="118" t="s">
        <v>2900</v>
      </c>
      <c r="I171" s="122" t="s">
        <v>2825</v>
      </c>
      <c r="J171" s="118" t="s">
        <v>2826</v>
      </c>
      <c r="K171" s="120">
        <v>3608539.86</v>
      </c>
      <c r="L171" s="120">
        <v>1946000</v>
      </c>
      <c r="M171" s="120">
        <v>1783833.3333333333</v>
      </c>
      <c r="N171" s="120">
        <v>1667151.47</v>
      </c>
      <c r="O171" s="120">
        <v>-116681.86333333334</v>
      </c>
      <c r="P171" s="120">
        <v>-6.541074278239746</v>
      </c>
      <c r="Q171" s="118" t="s">
        <v>2891</v>
      </c>
    </row>
    <row r="172" spans="1:17" ht="19.5" hidden="1" customHeight="1">
      <c r="A172" s="117">
        <v>45169</v>
      </c>
      <c r="B172" s="118" t="s">
        <v>2899</v>
      </c>
      <c r="C172" s="118" t="s">
        <v>16</v>
      </c>
      <c r="D172" s="118" t="s">
        <v>2019</v>
      </c>
      <c r="E172" s="118" t="s">
        <v>467</v>
      </c>
      <c r="F172" s="118" t="s">
        <v>468</v>
      </c>
      <c r="G172" s="118" t="s">
        <v>2839</v>
      </c>
      <c r="H172" s="118" t="s">
        <v>2900</v>
      </c>
      <c r="I172" s="122" t="s">
        <v>2827</v>
      </c>
      <c r="J172" s="118" t="s">
        <v>2828</v>
      </c>
      <c r="K172" s="120">
        <v>3051945.3</v>
      </c>
      <c r="L172" s="120">
        <v>4066600</v>
      </c>
      <c r="M172" s="120">
        <v>3727716.6666666665</v>
      </c>
      <c r="N172" s="120">
        <v>3732290.0900000003</v>
      </c>
      <c r="O172" s="120">
        <v>4573.4233333333332</v>
      </c>
      <c r="P172" s="120">
        <v>0.12268698890741875</v>
      </c>
      <c r="Q172" s="118" t="s">
        <v>2890</v>
      </c>
    </row>
    <row r="173" spans="1:17" ht="19.5" hidden="1" customHeight="1">
      <c r="A173" s="117">
        <v>45169</v>
      </c>
      <c r="B173" s="118" t="s">
        <v>2899</v>
      </c>
      <c r="C173" s="118" t="s">
        <v>16</v>
      </c>
      <c r="D173" s="118" t="s">
        <v>2019</v>
      </c>
      <c r="E173" s="118" t="s">
        <v>467</v>
      </c>
      <c r="F173" s="118" t="s">
        <v>468</v>
      </c>
      <c r="G173" s="118" t="s">
        <v>2839</v>
      </c>
      <c r="H173" s="118" t="s">
        <v>2900</v>
      </c>
      <c r="I173" s="122" t="s">
        <v>2829</v>
      </c>
      <c r="J173" s="118" t="s">
        <v>2830</v>
      </c>
      <c r="K173" s="120">
        <v>1560159.29</v>
      </c>
      <c r="L173" s="120">
        <v>1876000</v>
      </c>
      <c r="M173" s="120">
        <v>1719666.6666666667</v>
      </c>
      <c r="N173" s="120">
        <v>1922674.69</v>
      </c>
      <c r="O173" s="120">
        <v>203008.02333333332</v>
      </c>
      <c r="P173" s="120">
        <v>11.80507986043807</v>
      </c>
      <c r="Q173" s="118" t="s">
        <v>2890</v>
      </c>
    </row>
    <row r="174" spans="1:17" ht="19.5" hidden="1" customHeight="1">
      <c r="A174" s="117">
        <v>45169</v>
      </c>
      <c r="B174" s="118" t="s">
        <v>2899</v>
      </c>
      <c r="C174" s="118" t="s">
        <v>16</v>
      </c>
      <c r="D174" s="118" t="s">
        <v>2019</v>
      </c>
      <c r="E174" s="118" t="s">
        <v>467</v>
      </c>
      <c r="F174" s="118" t="s">
        <v>468</v>
      </c>
      <c r="G174" s="118" t="s">
        <v>2839</v>
      </c>
      <c r="H174" s="118" t="s">
        <v>2900</v>
      </c>
      <c r="I174" s="122" t="s">
        <v>2831</v>
      </c>
      <c r="J174" s="118" t="s">
        <v>2832</v>
      </c>
      <c r="K174" s="120">
        <v>1829066.94</v>
      </c>
      <c r="L174" s="120">
        <v>1850000</v>
      </c>
      <c r="M174" s="120">
        <v>1695833.3333333333</v>
      </c>
      <c r="N174" s="120">
        <v>1424266.55</v>
      </c>
      <c r="O174" s="120">
        <v>-271566.78333333333</v>
      </c>
      <c r="P174" s="120">
        <v>-16.013766093366094</v>
      </c>
      <c r="Q174" s="118" t="s">
        <v>2891</v>
      </c>
    </row>
    <row r="175" spans="1:17" ht="19.5" hidden="1" customHeight="1">
      <c r="A175" s="117">
        <v>45169</v>
      </c>
      <c r="B175" s="118" t="s">
        <v>2899</v>
      </c>
      <c r="C175" s="118" t="s">
        <v>16</v>
      </c>
      <c r="D175" s="118" t="s">
        <v>2019</v>
      </c>
      <c r="E175" s="118" t="s">
        <v>467</v>
      </c>
      <c r="F175" s="118" t="s">
        <v>468</v>
      </c>
      <c r="G175" s="118" t="s">
        <v>2839</v>
      </c>
      <c r="H175" s="118" t="s">
        <v>2900</v>
      </c>
      <c r="I175" s="122" t="s">
        <v>2833</v>
      </c>
      <c r="J175" s="118" t="s">
        <v>2834</v>
      </c>
      <c r="K175" s="120">
        <v>3802421.16</v>
      </c>
      <c r="L175" s="120">
        <v>3322000</v>
      </c>
      <c r="M175" s="120">
        <v>3045166.6666666665</v>
      </c>
      <c r="N175" s="120">
        <v>2816084.31</v>
      </c>
      <c r="O175" s="120">
        <v>-229082.35666666666</v>
      </c>
      <c r="P175" s="120">
        <v>-7.5228183460128077</v>
      </c>
      <c r="Q175" s="118" t="s">
        <v>2891</v>
      </c>
    </row>
    <row r="176" spans="1:17" ht="19.5" hidden="1" customHeight="1">
      <c r="A176" s="117">
        <v>45169</v>
      </c>
      <c r="B176" s="118" t="s">
        <v>2899</v>
      </c>
      <c r="C176" s="118" t="s">
        <v>16</v>
      </c>
      <c r="D176" s="118" t="s">
        <v>2019</v>
      </c>
      <c r="E176" s="118" t="s">
        <v>467</v>
      </c>
      <c r="F176" s="118" t="s">
        <v>468</v>
      </c>
      <c r="G176" s="118" t="s">
        <v>2839</v>
      </c>
      <c r="H176" s="118" t="s">
        <v>2900</v>
      </c>
      <c r="I176" s="122" t="s">
        <v>2835</v>
      </c>
      <c r="J176" s="118" t="s">
        <v>2836</v>
      </c>
      <c r="K176" s="120">
        <v>974.04</v>
      </c>
      <c r="L176" s="121"/>
      <c r="M176" s="121"/>
      <c r="N176" s="120">
        <v>2450.98</v>
      </c>
      <c r="O176" s="121"/>
      <c r="P176" s="121"/>
      <c r="Q176" s="118" t="s">
        <v>2895</v>
      </c>
    </row>
    <row r="177" spans="1:17" ht="19.5" hidden="1" customHeight="1">
      <c r="A177" s="117">
        <v>45169</v>
      </c>
      <c r="B177" s="118" t="s">
        <v>2899</v>
      </c>
      <c r="C177" s="118" t="s">
        <v>16</v>
      </c>
      <c r="D177" s="118" t="s">
        <v>2019</v>
      </c>
      <c r="E177" s="118" t="s">
        <v>467</v>
      </c>
      <c r="F177" s="118" t="s">
        <v>468</v>
      </c>
      <c r="G177" s="118" t="s">
        <v>2839</v>
      </c>
      <c r="H177" s="118" t="s">
        <v>2900</v>
      </c>
      <c r="I177" s="122" t="s">
        <v>2837</v>
      </c>
      <c r="J177" s="118" t="s">
        <v>2838</v>
      </c>
      <c r="K177" s="120">
        <v>6680455.54</v>
      </c>
      <c r="L177" s="120">
        <v>7360000</v>
      </c>
      <c r="M177" s="120">
        <v>6746666.666666667</v>
      </c>
      <c r="N177" s="120">
        <v>8478245.9499999993</v>
      </c>
      <c r="O177" s="120">
        <v>1731579.2833333332</v>
      </c>
      <c r="P177" s="120">
        <v>25.665700839920948</v>
      </c>
      <c r="Q177" s="118" t="s">
        <v>2890</v>
      </c>
    </row>
    <row r="178" spans="1:17" ht="19.5" hidden="1" customHeight="1">
      <c r="A178" s="117">
        <v>45169</v>
      </c>
      <c r="B178" s="118" t="s">
        <v>2899</v>
      </c>
      <c r="C178" s="118" t="s">
        <v>16</v>
      </c>
      <c r="D178" s="118" t="s">
        <v>2019</v>
      </c>
      <c r="E178" s="118" t="s">
        <v>467</v>
      </c>
      <c r="F178" s="118" t="s">
        <v>468</v>
      </c>
      <c r="G178" s="118" t="s">
        <v>2839</v>
      </c>
      <c r="H178" s="118" t="s">
        <v>2900</v>
      </c>
      <c r="I178" s="122" t="s">
        <v>2872</v>
      </c>
      <c r="J178" s="118" t="s">
        <v>2873</v>
      </c>
      <c r="K178" s="120">
        <v>0</v>
      </c>
      <c r="L178" s="121"/>
      <c r="M178" s="121"/>
      <c r="N178" s="120">
        <v>0</v>
      </c>
      <c r="O178" s="121"/>
      <c r="P178" s="121"/>
      <c r="Q178" s="118" t="s">
        <v>2895</v>
      </c>
    </row>
    <row r="179" spans="1:17" ht="19.5" hidden="1" customHeight="1">
      <c r="A179" s="117">
        <v>45169</v>
      </c>
      <c r="B179" s="118" t="s">
        <v>2899</v>
      </c>
      <c r="C179" s="118" t="s">
        <v>16</v>
      </c>
      <c r="D179" s="118" t="s">
        <v>2019</v>
      </c>
      <c r="E179" s="118" t="s">
        <v>467</v>
      </c>
      <c r="F179" s="118" t="s">
        <v>468</v>
      </c>
      <c r="G179" s="118" t="s">
        <v>2901</v>
      </c>
      <c r="H179" s="118" t="s">
        <v>1944</v>
      </c>
      <c r="I179" s="118" t="s">
        <v>2852</v>
      </c>
      <c r="J179" s="118" t="s">
        <v>2892</v>
      </c>
      <c r="K179" s="120">
        <v>32464523.41</v>
      </c>
      <c r="L179" s="120">
        <v>32464523.41</v>
      </c>
      <c r="M179" s="120">
        <v>29759146.459166665</v>
      </c>
      <c r="N179" s="120">
        <v>8185255.3699999992</v>
      </c>
      <c r="O179" s="120">
        <v>-21573891.089166667</v>
      </c>
      <c r="P179" s="120">
        <v>-72.494992821009802</v>
      </c>
      <c r="Q179" s="118" t="s">
        <v>2890</v>
      </c>
    </row>
    <row r="180" spans="1:17" ht="19.5" hidden="1" customHeight="1">
      <c r="A180" s="117">
        <v>45169</v>
      </c>
      <c r="B180" s="118" t="s">
        <v>2899</v>
      </c>
      <c r="C180" s="118" t="s">
        <v>16</v>
      </c>
      <c r="D180" s="118" t="s">
        <v>2019</v>
      </c>
      <c r="E180" s="118" t="s">
        <v>467</v>
      </c>
      <c r="F180" s="118" t="s">
        <v>468</v>
      </c>
      <c r="G180" s="118" t="s">
        <v>2902</v>
      </c>
      <c r="H180" s="118" t="s">
        <v>1944</v>
      </c>
      <c r="I180" s="118" t="s">
        <v>2853</v>
      </c>
      <c r="J180" s="118" t="s">
        <v>2893</v>
      </c>
      <c r="K180" s="120">
        <v>33626002.060000002</v>
      </c>
      <c r="L180" s="120">
        <v>33626002.060000002</v>
      </c>
      <c r="M180" s="120">
        <v>30823835.221666668</v>
      </c>
      <c r="N180" s="120">
        <v>14660370.789999999</v>
      </c>
      <c r="O180" s="120">
        <v>-16163464.431666667</v>
      </c>
      <c r="P180" s="120">
        <v>-52.438200228584975</v>
      </c>
      <c r="Q180" s="118" t="s">
        <v>2890</v>
      </c>
    </row>
    <row r="181" spans="1:17" ht="19.5" hidden="1" customHeight="1">
      <c r="A181" s="117">
        <v>45169</v>
      </c>
      <c r="B181" s="118" t="s">
        <v>2899</v>
      </c>
      <c r="C181" s="118" t="s">
        <v>16</v>
      </c>
      <c r="D181" s="118" t="s">
        <v>2019</v>
      </c>
      <c r="E181" s="118" t="s">
        <v>467</v>
      </c>
      <c r="F181" s="118" t="s">
        <v>468</v>
      </c>
      <c r="G181" s="118" t="s">
        <v>2902</v>
      </c>
      <c r="H181" s="118" t="s">
        <v>1944</v>
      </c>
      <c r="I181" s="118" t="s">
        <v>2854</v>
      </c>
      <c r="J181" s="118" t="s">
        <v>2894</v>
      </c>
      <c r="K181" s="120">
        <v>24538720.120000001</v>
      </c>
      <c r="L181" s="120">
        <v>-24538720.120000001</v>
      </c>
      <c r="M181" s="120">
        <v>-22493826.776666664</v>
      </c>
      <c r="N181" s="120">
        <v>-14130529.790000001</v>
      </c>
      <c r="O181" s="120">
        <v>8363296.9866666663</v>
      </c>
      <c r="P181" s="120">
        <v>-37.180409850679986</v>
      </c>
      <c r="Q181" s="118" t="s">
        <v>2891</v>
      </c>
    </row>
    <row r="182" spans="1:17" ht="19.5" hidden="1" customHeight="1">
      <c r="A182" s="117">
        <v>45169</v>
      </c>
      <c r="B182" s="118" t="s">
        <v>2899</v>
      </c>
      <c r="C182" s="118" t="s">
        <v>16</v>
      </c>
      <c r="D182" s="118" t="s">
        <v>2019</v>
      </c>
      <c r="E182" s="118" t="s">
        <v>469</v>
      </c>
      <c r="F182" s="118" t="s">
        <v>470</v>
      </c>
      <c r="G182" s="118" t="s">
        <v>2811</v>
      </c>
      <c r="H182" s="118" t="s">
        <v>2900</v>
      </c>
      <c r="I182" s="122" t="s">
        <v>2790</v>
      </c>
      <c r="J182" s="118" t="s">
        <v>2791</v>
      </c>
      <c r="K182" s="120">
        <v>194969181.53999999</v>
      </c>
      <c r="L182" s="120">
        <v>130000000</v>
      </c>
      <c r="M182" s="120">
        <v>119166666.66666666</v>
      </c>
      <c r="N182" s="120">
        <v>115370360.62999997</v>
      </c>
      <c r="O182" s="120">
        <v>-3796306.0366666662</v>
      </c>
      <c r="P182" s="120">
        <v>-3.1857113594405599</v>
      </c>
      <c r="Q182" s="118" t="s">
        <v>2890</v>
      </c>
    </row>
    <row r="183" spans="1:17" ht="19.5" hidden="1" customHeight="1">
      <c r="A183" s="117">
        <v>45169</v>
      </c>
      <c r="B183" s="118" t="s">
        <v>2899</v>
      </c>
      <c r="C183" s="118" t="s">
        <v>16</v>
      </c>
      <c r="D183" s="118" t="s">
        <v>2019</v>
      </c>
      <c r="E183" s="118" t="s">
        <v>469</v>
      </c>
      <c r="F183" s="118" t="s">
        <v>470</v>
      </c>
      <c r="G183" s="118" t="s">
        <v>2811</v>
      </c>
      <c r="H183" s="118" t="s">
        <v>2900</v>
      </c>
      <c r="I183" s="122" t="s">
        <v>2792</v>
      </c>
      <c r="J183" s="118" t="s">
        <v>2793</v>
      </c>
      <c r="K183" s="120">
        <v>324866.65999999997</v>
      </c>
      <c r="L183" s="120">
        <v>200000</v>
      </c>
      <c r="M183" s="120">
        <v>183333.33333333334</v>
      </c>
      <c r="N183" s="120">
        <v>134250</v>
      </c>
      <c r="O183" s="120">
        <v>-49083.333333333343</v>
      </c>
      <c r="P183" s="120">
        <v>-26.77272727272727</v>
      </c>
      <c r="Q183" s="118" t="s">
        <v>2890</v>
      </c>
    </row>
    <row r="184" spans="1:17" ht="19.5" hidden="1" customHeight="1">
      <c r="A184" s="117">
        <v>45169</v>
      </c>
      <c r="B184" s="118" t="s">
        <v>2899</v>
      </c>
      <c r="C184" s="118" t="s">
        <v>16</v>
      </c>
      <c r="D184" s="118" t="s">
        <v>2019</v>
      </c>
      <c r="E184" s="118" t="s">
        <v>469</v>
      </c>
      <c r="F184" s="118" t="s">
        <v>470</v>
      </c>
      <c r="G184" s="118" t="s">
        <v>2811</v>
      </c>
      <c r="H184" s="118" t="s">
        <v>2900</v>
      </c>
      <c r="I184" s="122" t="s">
        <v>2794</v>
      </c>
      <c r="J184" s="118" t="s">
        <v>2795</v>
      </c>
      <c r="K184" s="120">
        <v>335543</v>
      </c>
      <c r="L184" s="120">
        <v>200000</v>
      </c>
      <c r="M184" s="120">
        <v>183333.33333333334</v>
      </c>
      <c r="N184" s="120">
        <v>454095.75</v>
      </c>
      <c r="O184" s="120">
        <v>270762.41666666669</v>
      </c>
      <c r="P184" s="120">
        <v>147.68859090909092</v>
      </c>
      <c r="Q184" s="118" t="s">
        <v>2891</v>
      </c>
    </row>
    <row r="185" spans="1:17" ht="19.5" hidden="1" customHeight="1">
      <c r="A185" s="117">
        <v>45169</v>
      </c>
      <c r="B185" s="118" t="s">
        <v>2899</v>
      </c>
      <c r="C185" s="118" t="s">
        <v>16</v>
      </c>
      <c r="D185" s="118" t="s">
        <v>2019</v>
      </c>
      <c r="E185" s="118" t="s">
        <v>469</v>
      </c>
      <c r="F185" s="118" t="s">
        <v>470</v>
      </c>
      <c r="G185" s="118" t="s">
        <v>2811</v>
      </c>
      <c r="H185" s="118" t="s">
        <v>2900</v>
      </c>
      <c r="I185" s="122" t="s">
        <v>2865</v>
      </c>
      <c r="J185" s="118" t="s">
        <v>2796</v>
      </c>
      <c r="K185" s="120">
        <v>2420757.88</v>
      </c>
      <c r="L185" s="120">
        <v>2000000</v>
      </c>
      <c r="M185" s="120">
        <v>1833333.3333333333</v>
      </c>
      <c r="N185" s="120">
        <v>2116141.96</v>
      </c>
      <c r="O185" s="120">
        <v>282808.62666666665</v>
      </c>
      <c r="P185" s="120">
        <v>15.425925090909089</v>
      </c>
      <c r="Q185" s="118" t="s">
        <v>2891</v>
      </c>
    </row>
    <row r="186" spans="1:17" ht="19.5" hidden="1" customHeight="1">
      <c r="A186" s="117">
        <v>45169</v>
      </c>
      <c r="B186" s="118" t="s">
        <v>2899</v>
      </c>
      <c r="C186" s="118" t="s">
        <v>16</v>
      </c>
      <c r="D186" s="118" t="s">
        <v>2019</v>
      </c>
      <c r="E186" s="118" t="s">
        <v>469</v>
      </c>
      <c r="F186" s="118" t="s">
        <v>470</v>
      </c>
      <c r="G186" s="118" t="s">
        <v>2811</v>
      </c>
      <c r="H186" s="118" t="s">
        <v>2900</v>
      </c>
      <c r="I186" s="122" t="s">
        <v>2797</v>
      </c>
      <c r="J186" s="118" t="s">
        <v>2798</v>
      </c>
      <c r="K186" s="120">
        <v>23949474.48</v>
      </c>
      <c r="L186" s="120">
        <v>14000000</v>
      </c>
      <c r="M186" s="120">
        <v>12833333.333333334</v>
      </c>
      <c r="N186" s="120">
        <v>15114141.870000001</v>
      </c>
      <c r="O186" s="120">
        <v>2280808.5366666666</v>
      </c>
      <c r="P186" s="120">
        <v>17.772534051948053</v>
      </c>
      <c r="Q186" s="118" t="s">
        <v>2891</v>
      </c>
    </row>
    <row r="187" spans="1:17" ht="19.5" hidden="1" customHeight="1">
      <c r="A187" s="117">
        <v>45169</v>
      </c>
      <c r="B187" s="118" t="s">
        <v>2899</v>
      </c>
      <c r="C187" s="118" t="s">
        <v>16</v>
      </c>
      <c r="D187" s="118" t="s">
        <v>2019</v>
      </c>
      <c r="E187" s="118" t="s">
        <v>469</v>
      </c>
      <c r="F187" s="118" t="s">
        <v>470</v>
      </c>
      <c r="G187" s="118" t="s">
        <v>2811</v>
      </c>
      <c r="H187" s="118" t="s">
        <v>2900</v>
      </c>
      <c r="I187" s="122" t="s">
        <v>2799</v>
      </c>
      <c r="J187" s="118" t="s">
        <v>2800</v>
      </c>
      <c r="K187" s="120">
        <v>18060989.059999999</v>
      </c>
      <c r="L187" s="120">
        <v>4000000</v>
      </c>
      <c r="M187" s="120">
        <v>3666666.6666666665</v>
      </c>
      <c r="N187" s="120">
        <v>5675442.7300000004</v>
      </c>
      <c r="O187" s="120">
        <v>2008776.0633333332</v>
      </c>
      <c r="P187" s="120">
        <v>54.784801727272729</v>
      </c>
      <c r="Q187" s="118" t="s">
        <v>2891</v>
      </c>
    </row>
    <row r="188" spans="1:17" ht="19.5" hidden="1" customHeight="1">
      <c r="A188" s="117">
        <v>45169</v>
      </c>
      <c r="B188" s="118" t="s">
        <v>2899</v>
      </c>
      <c r="C188" s="118" t="s">
        <v>16</v>
      </c>
      <c r="D188" s="118" t="s">
        <v>2019</v>
      </c>
      <c r="E188" s="118" t="s">
        <v>469</v>
      </c>
      <c r="F188" s="118" t="s">
        <v>470</v>
      </c>
      <c r="G188" s="118" t="s">
        <v>2811</v>
      </c>
      <c r="H188" s="118" t="s">
        <v>2900</v>
      </c>
      <c r="I188" s="122" t="s">
        <v>2801</v>
      </c>
      <c r="J188" s="118" t="s">
        <v>2802</v>
      </c>
      <c r="K188" s="120">
        <v>2035408.24</v>
      </c>
      <c r="L188" s="120">
        <v>800000</v>
      </c>
      <c r="M188" s="120">
        <v>733333.33333333337</v>
      </c>
      <c r="N188" s="120">
        <v>1709457.1300000001</v>
      </c>
      <c r="O188" s="120">
        <v>976123.79666666663</v>
      </c>
      <c r="P188" s="120">
        <v>133.10779045454544</v>
      </c>
      <c r="Q188" s="118" t="s">
        <v>2891</v>
      </c>
    </row>
    <row r="189" spans="1:17" ht="19.5" hidden="1" customHeight="1">
      <c r="A189" s="117">
        <v>45169</v>
      </c>
      <c r="B189" s="118" t="s">
        <v>2899</v>
      </c>
      <c r="C189" s="118" t="s">
        <v>16</v>
      </c>
      <c r="D189" s="118" t="s">
        <v>2019</v>
      </c>
      <c r="E189" s="118" t="s">
        <v>469</v>
      </c>
      <c r="F189" s="118" t="s">
        <v>470</v>
      </c>
      <c r="G189" s="118" t="s">
        <v>2811</v>
      </c>
      <c r="H189" s="118" t="s">
        <v>2900</v>
      </c>
      <c r="I189" s="122" t="s">
        <v>2803</v>
      </c>
      <c r="J189" s="118" t="s">
        <v>2804</v>
      </c>
      <c r="K189" s="120">
        <v>110412649.16</v>
      </c>
      <c r="L189" s="120">
        <v>30000000</v>
      </c>
      <c r="M189" s="120">
        <v>27500000</v>
      </c>
      <c r="N189" s="120">
        <v>27640251.399999999</v>
      </c>
      <c r="O189" s="120">
        <v>140251.4</v>
      </c>
      <c r="P189" s="120">
        <v>0.51000509090909096</v>
      </c>
      <c r="Q189" s="118" t="s">
        <v>2891</v>
      </c>
    </row>
    <row r="190" spans="1:17" ht="19.5" hidden="1" customHeight="1">
      <c r="A190" s="117">
        <v>45169</v>
      </c>
      <c r="B190" s="118" t="s">
        <v>2899</v>
      </c>
      <c r="C190" s="118" t="s">
        <v>16</v>
      </c>
      <c r="D190" s="118" t="s">
        <v>2019</v>
      </c>
      <c r="E190" s="118" t="s">
        <v>469</v>
      </c>
      <c r="F190" s="118" t="s">
        <v>470</v>
      </c>
      <c r="G190" s="118" t="s">
        <v>2811</v>
      </c>
      <c r="H190" s="118" t="s">
        <v>2900</v>
      </c>
      <c r="I190" s="122" t="s">
        <v>2805</v>
      </c>
      <c r="J190" s="118" t="s">
        <v>2806</v>
      </c>
      <c r="K190" s="120">
        <v>76359047.620000005</v>
      </c>
      <c r="L190" s="120">
        <v>75000000</v>
      </c>
      <c r="M190" s="120">
        <v>68750000</v>
      </c>
      <c r="N190" s="120">
        <v>70087834.590000004</v>
      </c>
      <c r="O190" s="120">
        <v>1337834.5900000001</v>
      </c>
      <c r="P190" s="120">
        <v>1.9459412218181817</v>
      </c>
      <c r="Q190" s="118" t="s">
        <v>2891</v>
      </c>
    </row>
    <row r="191" spans="1:17" ht="19.5" hidden="1" customHeight="1">
      <c r="A191" s="117">
        <v>45169</v>
      </c>
      <c r="B191" s="118" t="s">
        <v>2899</v>
      </c>
      <c r="C191" s="118" t="s">
        <v>16</v>
      </c>
      <c r="D191" s="118" t="s">
        <v>2019</v>
      </c>
      <c r="E191" s="118" t="s">
        <v>469</v>
      </c>
      <c r="F191" s="118" t="s">
        <v>470</v>
      </c>
      <c r="G191" s="118" t="s">
        <v>2811</v>
      </c>
      <c r="H191" s="118" t="s">
        <v>2900</v>
      </c>
      <c r="I191" s="122" t="s">
        <v>2807</v>
      </c>
      <c r="J191" s="118" t="s">
        <v>2808</v>
      </c>
      <c r="K191" s="120">
        <v>36242864.880000003</v>
      </c>
      <c r="L191" s="120">
        <v>40000000</v>
      </c>
      <c r="M191" s="120">
        <v>36666666.666666664</v>
      </c>
      <c r="N191" s="120">
        <v>16053928.369999999</v>
      </c>
      <c r="O191" s="120">
        <v>-20612738.296666667</v>
      </c>
      <c r="P191" s="120">
        <v>-56.216558990909085</v>
      </c>
      <c r="Q191" s="118" t="s">
        <v>2890</v>
      </c>
    </row>
    <row r="192" spans="1:17" ht="19.5" hidden="1" customHeight="1">
      <c r="A192" s="117">
        <v>45169</v>
      </c>
      <c r="B192" s="118" t="s">
        <v>2899</v>
      </c>
      <c r="C192" s="118" t="s">
        <v>16</v>
      </c>
      <c r="D192" s="118" t="s">
        <v>2019</v>
      </c>
      <c r="E192" s="118" t="s">
        <v>469</v>
      </c>
      <c r="F192" s="118" t="s">
        <v>470</v>
      </c>
      <c r="G192" s="118" t="s">
        <v>2811</v>
      </c>
      <c r="H192" s="118" t="s">
        <v>2900</v>
      </c>
      <c r="I192" s="122" t="s">
        <v>2870</v>
      </c>
      <c r="J192" s="118" t="s">
        <v>2871</v>
      </c>
      <c r="K192" s="120">
        <v>0</v>
      </c>
      <c r="L192" s="121"/>
      <c r="M192" s="121"/>
      <c r="N192" s="120">
        <v>0</v>
      </c>
      <c r="O192" s="121"/>
      <c r="P192" s="121"/>
      <c r="Q192" s="118" t="s">
        <v>2895</v>
      </c>
    </row>
    <row r="193" spans="1:17" ht="19.5" hidden="1" customHeight="1">
      <c r="A193" s="117">
        <v>45169</v>
      </c>
      <c r="B193" s="118" t="s">
        <v>2899</v>
      </c>
      <c r="C193" s="118" t="s">
        <v>16</v>
      </c>
      <c r="D193" s="118" t="s">
        <v>2019</v>
      </c>
      <c r="E193" s="118" t="s">
        <v>469</v>
      </c>
      <c r="F193" s="118" t="s">
        <v>470</v>
      </c>
      <c r="G193" s="118" t="s">
        <v>2811</v>
      </c>
      <c r="H193" s="118" t="s">
        <v>2900</v>
      </c>
      <c r="I193" s="122" t="s">
        <v>2809</v>
      </c>
      <c r="J193" s="118" t="s">
        <v>2810</v>
      </c>
      <c r="K193" s="120">
        <v>4455640</v>
      </c>
      <c r="L193" s="120">
        <v>9767000</v>
      </c>
      <c r="M193" s="120">
        <v>8953083.333333334</v>
      </c>
      <c r="N193" s="120">
        <v>9767000</v>
      </c>
      <c r="O193" s="120">
        <v>813916.66666666674</v>
      </c>
      <c r="P193" s="120">
        <v>9.0909090909090917</v>
      </c>
      <c r="Q193" s="118" t="s">
        <v>2891</v>
      </c>
    </row>
    <row r="194" spans="1:17" ht="19.5" hidden="1" customHeight="1">
      <c r="A194" s="117">
        <v>45169</v>
      </c>
      <c r="B194" s="118" t="s">
        <v>2899</v>
      </c>
      <c r="C194" s="118" t="s">
        <v>16</v>
      </c>
      <c r="D194" s="118" t="s">
        <v>2019</v>
      </c>
      <c r="E194" s="118" t="s">
        <v>469</v>
      </c>
      <c r="F194" s="118" t="s">
        <v>470</v>
      </c>
      <c r="G194" s="118" t="s">
        <v>2839</v>
      </c>
      <c r="H194" s="118" t="s">
        <v>2900</v>
      </c>
      <c r="I194" s="123" t="s">
        <v>2812</v>
      </c>
      <c r="J194" s="118" t="s">
        <v>2813</v>
      </c>
      <c r="K194" s="120">
        <v>48978153.920000002</v>
      </c>
      <c r="L194" s="120">
        <v>37497748.619999997</v>
      </c>
      <c r="M194" s="120">
        <v>34372936.234999999</v>
      </c>
      <c r="N194" s="120">
        <v>42263494.630000003</v>
      </c>
      <c r="O194" s="120">
        <v>7890558.3949999996</v>
      </c>
      <c r="P194" s="120">
        <v>22.955729883109303</v>
      </c>
      <c r="Q194" s="118" t="s">
        <v>2890</v>
      </c>
    </row>
    <row r="195" spans="1:17" ht="19.5" hidden="1" customHeight="1">
      <c r="A195" s="117">
        <v>45169</v>
      </c>
      <c r="B195" s="118" t="s">
        <v>2899</v>
      </c>
      <c r="C195" s="118" t="s">
        <v>16</v>
      </c>
      <c r="D195" s="118" t="s">
        <v>2019</v>
      </c>
      <c r="E195" s="118" t="s">
        <v>469</v>
      </c>
      <c r="F195" s="118" t="s">
        <v>470</v>
      </c>
      <c r="G195" s="118" t="s">
        <v>2839</v>
      </c>
      <c r="H195" s="118" t="s">
        <v>2900</v>
      </c>
      <c r="I195" s="123" t="s">
        <v>2814</v>
      </c>
      <c r="J195" s="118" t="s">
        <v>2815</v>
      </c>
      <c r="K195" s="120">
        <v>11073674.140000001</v>
      </c>
      <c r="L195" s="120">
        <v>26137309.010000002</v>
      </c>
      <c r="M195" s="120">
        <v>23959199.925833333</v>
      </c>
      <c r="N195" s="120">
        <v>21872745.68</v>
      </c>
      <c r="O195" s="120">
        <v>-2086454.2458333333</v>
      </c>
      <c r="P195" s="120">
        <v>-8.708363602674698</v>
      </c>
      <c r="Q195" s="118" t="s">
        <v>2891</v>
      </c>
    </row>
    <row r="196" spans="1:17" ht="19.5" hidden="1" customHeight="1">
      <c r="A196" s="117">
        <v>45169</v>
      </c>
      <c r="B196" s="118" t="s">
        <v>2899</v>
      </c>
      <c r="C196" s="118" t="s">
        <v>16</v>
      </c>
      <c r="D196" s="118" t="s">
        <v>2019</v>
      </c>
      <c r="E196" s="118" t="s">
        <v>469</v>
      </c>
      <c r="F196" s="118" t="s">
        <v>470</v>
      </c>
      <c r="G196" s="118" t="s">
        <v>2839</v>
      </c>
      <c r="H196" s="118" t="s">
        <v>2900</v>
      </c>
      <c r="I196" s="123" t="s">
        <v>2816</v>
      </c>
      <c r="J196" s="118" t="s">
        <v>2817</v>
      </c>
      <c r="K196" s="120">
        <v>419812.86</v>
      </c>
      <c r="L196" s="120">
        <v>1395761.57</v>
      </c>
      <c r="M196" s="120">
        <v>1279448.1058333332</v>
      </c>
      <c r="N196" s="120">
        <v>987711.57</v>
      </c>
      <c r="O196" s="120">
        <v>-291736.53583333333</v>
      </c>
      <c r="P196" s="120">
        <v>-22.801748230602819</v>
      </c>
      <c r="Q196" s="118" t="s">
        <v>2891</v>
      </c>
    </row>
    <row r="197" spans="1:17" ht="19.5" hidden="1" customHeight="1">
      <c r="A197" s="117">
        <v>45169</v>
      </c>
      <c r="B197" s="118" t="s">
        <v>2899</v>
      </c>
      <c r="C197" s="118" t="s">
        <v>16</v>
      </c>
      <c r="D197" s="118" t="s">
        <v>2019</v>
      </c>
      <c r="E197" s="118" t="s">
        <v>469</v>
      </c>
      <c r="F197" s="118" t="s">
        <v>470</v>
      </c>
      <c r="G197" s="118" t="s">
        <v>2839</v>
      </c>
      <c r="H197" s="118" t="s">
        <v>2900</v>
      </c>
      <c r="I197" s="123" t="s">
        <v>2818</v>
      </c>
      <c r="J197" s="118" t="s">
        <v>2819</v>
      </c>
      <c r="K197" s="120">
        <v>31567431.809999999</v>
      </c>
      <c r="L197" s="120">
        <v>13603853</v>
      </c>
      <c r="M197" s="120">
        <v>12470198.583333334</v>
      </c>
      <c r="N197" s="120">
        <v>11189141.5</v>
      </c>
      <c r="O197" s="120">
        <v>-1281057.0833333333</v>
      </c>
      <c r="P197" s="120">
        <v>-10.272948540254134</v>
      </c>
      <c r="Q197" s="118" t="s">
        <v>2891</v>
      </c>
    </row>
    <row r="198" spans="1:17" ht="19.5" hidden="1" customHeight="1">
      <c r="A198" s="117">
        <v>45169</v>
      </c>
      <c r="B198" s="118" t="s">
        <v>2899</v>
      </c>
      <c r="C198" s="118" t="s">
        <v>16</v>
      </c>
      <c r="D198" s="118" t="s">
        <v>2019</v>
      </c>
      <c r="E198" s="118" t="s">
        <v>469</v>
      </c>
      <c r="F198" s="118" t="s">
        <v>470</v>
      </c>
      <c r="G198" s="118" t="s">
        <v>2839</v>
      </c>
      <c r="H198" s="118" t="s">
        <v>2900</v>
      </c>
      <c r="I198" s="123" t="s">
        <v>2820</v>
      </c>
      <c r="J198" s="118" t="s">
        <v>2821</v>
      </c>
      <c r="K198" s="120">
        <v>76550005.599999994</v>
      </c>
      <c r="L198" s="120">
        <v>75000000</v>
      </c>
      <c r="M198" s="120">
        <v>68750000</v>
      </c>
      <c r="N198" s="120">
        <v>70309319.529999986</v>
      </c>
      <c r="O198" s="120">
        <v>1559319.53</v>
      </c>
      <c r="P198" s="120">
        <v>2.2681011345454545</v>
      </c>
      <c r="Q198" s="118" t="s">
        <v>2890</v>
      </c>
    </row>
    <row r="199" spans="1:17" ht="19.5" hidden="1" customHeight="1">
      <c r="A199" s="117">
        <v>45169</v>
      </c>
      <c r="B199" s="118" t="s">
        <v>2899</v>
      </c>
      <c r="C199" s="118" t="s">
        <v>16</v>
      </c>
      <c r="D199" s="118" t="s">
        <v>2019</v>
      </c>
      <c r="E199" s="118" t="s">
        <v>469</v>
      </c>
      <c r="F199" s="118" t="s">
        <v>470</v>
      </c>
      <c r="G199" s="118" t="s">
        <v>2839</v>
      </c>
      <c r="H199" s="118" t="s">
        <v>2900</v>
      </c>
      <c r="I199" s="123" t="s">
        <v>2822</v>
      </c>
      <c r="J199" s="118" t="s">
        <v>2846</v>
      </c>
      <c r="K199" s="120">
        <v>12139073.199999999</v>
      </c>
      <c r="L199" s="120">
        <v>16000000</v>
      </c>
      <c r="M199" s="120">
        <v>14666666.666666668</v>
      </c>
      <c r="N199" s="120">
        <v>15868242.609999999</v>
      </c>
      <c r="O199" s="120">
        <v>1201575.9433333334</v>
      </c>
      <c r="P199" s="120">
        <v>8.1925632499999992</v>
      </c>
      <c r="Q199" s="118" t="s">
        <v>2890</v>
      </c>
    </row>
    <row r="200" spans="1:17" ht="19.5" hidden="1" customHeight="1">
      <c r="A200" s="117">
        <v>45169</v>
      </c>
      <c r="B200" s="118" t="s">
        <v>2899</v>
      </c>
      <c r="C200" s="118" t="s">
        <v>16</v>
      </c>
      <c r="D200" s="118" t="s">
        <v>2019</v>
      </c>
      <c r="E200" s="118" t="s">
        <v>469</v>
      </c>
      <c r="F200" s="118" t="s">
        <v>470</v>
      </c>
      <c r="G200" s="118" t="s">
        <v>2839</v>
      </c>
      <c r="H200" s="118" t="s">
        <v>2900</v>
      </c>
      <c r="I200" s="123" t="s">
        <v>2823</v>
      </c>
      <c r="J200" s="118" t="s">
        <v>2824</v>
      </c>
      <c r="K200" s="120">
        <v>38296244.299999997</v>
      </c>
      <c r="L200" s="120">
        <v>46000000</v>
      </c>
      <c r="M200" s="120">
        <v>42166666.666666664</v>
      </c>
      <c r="N200" s="120">
        <v>40293519.310000002</v>
      </c>
      <c r="O200" s="120">
        <v>-1873147.3566666665</v>
      </c>
      <c r="P200" s="120">
        <v>-4.442246695652174</v>
      </c>
      <c r="Q200" s="118" t="s">
        <v>2891</v>
      </c>
    </row>
    <row r="201" spans="1:17" ht="19.5" hidden="1" customHeight="1">
      <c r="A201" s="117">
        <v>45169</v>
      </c>
      <c r="B201" s="118" t="s">
        <v>2899</v>
      </c>
      <c r="C201" s="118" t="s">
        <v>16</v>
      </c>
      <c r="D201" s="118" t="s">
        <v>2019</v>
      </c>
      <c r="E201" s="118" t="s">
        <v>469</v>
      </c>
      <c r="F201" s="118" t="s">
        <v>470</v>
      </c>
      <c r="G201" s="118" t="s">
        <v>2839</v>
      </c>
      <c r="H201" s="118" t="s">
        <v>2900</v>
      </c>
      <c r="I201" s="123" t="s">
        <v>2825</v>
      </c>
      <c r="J201" s="118" t="s">
        <v>2826</v>
      </c>
      <c r="K201" s="120">
        <v>22029094.809999999</v>
      </c>
      <c r="L201" s="120">
        <v>4500000</v>
      </c>
      <c r="M201" s="120">
        <v>4125000</v>
      </c>
      <c r="N201" s="120">
        <v>4078335.38</v>
      </c>
      <c r="O201" s="120">
        <v>-46664.62</v>
      </c>
      <c r="P201" s="120">
        <v>-1.1312635151515154</v>
      </c>
      <c r="Q201" s="118" t="s">
        <v>2891</v>
      </c>
    </row>
    <row r="202" spans="1:17" ht="19.5" hidden="1" customHeight="1">
      <c r="A202" s="117">
        <v>45169</v>
      </c>
      <c r="B202" s="118" t="s">
        <v>2899</v>
      </c>
      <c r="C202" s="118" t="s">
        <v>16</v>
      </c>
      <c r="D202" s="118" t="s">
        <v>2019</v>
      </c>
      <c r="E202" s="118" t="s">
        <v>469</v>
      </c>
      <c r="F202" s="118" t="s">
        <v>470</v>
      </c>
      <c r="G202" s="118" t="s">
        <v>2839</v>
      </c>
      <c r="H202" s="118" t="s">
        <v>2900</v>
      </c>
      <c r="I202" s="123" t="s">
        <v>2827</v>
      </c>
      <c r="J202" s="118" t="s">
        <v>2828</v>
      </c>
      <c r="K202" s="120">
        <v>17297611.440000001</v>
      </c>
      <c r="L202" s="120">
        <v>21000000</v>
      </c>
      <c r="M202" s="120">
        <v>19250000</v>
      </c>
      <c r="N202" s="120">
        <v>21099325.489999998</v>
      </c>
      <c r="O202" s="120">
        <v>1849325.49</v>
      </c>
      <c r="P202" s="120">
        <v>9.6068856623376622</v>
      </c>
      <c r="Q202" s="118" t="s">
        <v>2890</v>
      </c>
    </row>
    <row r="203" spans="1:17" ht="19.5" hidden="1" customHeight="1">
      <c r="A203" s="117">
        <v>45169</v>
      </c>
      <c r="B203" s="118" t="s">
        <v>2899</v>
      </c>
      <c r="C203" s="118" t="s">
        <v>16</v>
      </c>
      <c r="D203" s="118" t="s">
        <v>2019</v>
      </c>
      <c r="E203" s="118" t="s">
        <v>469</v>
      </c>
      <c r="F203" s="118" t="s">
        <v>470</v>
      </c>
      <c r="G203" s="118" t="s">
        <v>2839</v>
      </c>
      <c r="H203" s="118" t="s">
        <v>2900</v>
      </c>
      <c r="I203" s="123" t="s">
        <v>2829</v>
      </c>
      <c r="J203" s="118" t="s">
        <v>2830</v>
      </c>
      <c r="K203" s="120">
        <v>7659838.7800000003</v>
      </c>
      <c r="L203" s="120">
        <v>11000000</v>
      </c>
      <c r="M203" s="120">
        <v>10083333.333333332</v>
      </c>
      <c r="N203" s="120">
        <v>10382706.580000002</v>
      </c>
      <c r="O203" s="120">
        <v>299373.24666666664</v>
      </c>
      <c r="P203" s="120">
        <v>2.9689908760330579</v>
      </c>
      <c r="Q203" s="118" t="s">
        <v>2890</v>
      </c>
    </row>
    <row r="204" spans="1:17" ht="19.5" hidden="1" customHeight="1">
      <c r="A204" s="117">
        <v>45169</v>
      </c>
      <c r="B204" s="118" t="s">
        <v>2899</v>
      </c>
      <c r="C204" s="118" t="s">
        <v>16</v>
      </c>
      <c r="D204" s="118" t="s">
        <v>2019</v>
      </c>
      <c r="E204" s="118" t="s">
        <v>469</v>
      </c>
      <c r="F204" s="118" t="s">
        <v>470</v>
      </c>
      <c r="G204" s="118" t="s">
        <v>2839</v>
      </c>
      <c r="H204" s="118" t="s">
        <v>2900</v>
      </c>
      <c r="I204" s="123" t="s">
        <v>2831</v>
      </c>
      <c r="J204" s="118" t="s">
        <v>2832</v>
      </c>
      <c r="K204" s="120">
        <v>9129605.4499999993</v>
      </c>
      <c r="L204" s="120">
        <v>8540324.1300000008</v>
      </c>
      <c r="M204" s="120">
        <v>7828630.4524999997</v>
      </c>
      <c r="N204" s="120">
        <v>6795573.9100000001</v>
      </c>
      <c r="O204" s="120">
        <v>-1033056.5425</v>
      </c>
      <c r="P204" s="120">
        <v>-13.195878241641909</v>
      </c>
      <c r="Q204" s="118" t="s">
        <v>2891</v>
      </c>
    </row>
    <row r="205" spans="1:17" ht="19.5" hidden="1" customHeight="1">
      <c r="A205" s="117">
        <v>45169</v>
      </c>
      <c r="B205" s="118" t="s">
        <v>2899</v>
      </c>
      <c r="C205" s="118" t="s">
        <v>16</v>
      </c>
      <c r="D205" s="118" t="s">
        <v>2019</v>
      </c>
      <c r="E205" s="118" t="s">
        <v>469</v>
      </c>
      <c r="F205" s="118" t="s">
        <v>470</v>
      </c>
      <c r="G205" s="118" t="s">
        <v>2839</v>
      </c>
      <c r="H205" s="118" t="s">
        <v>2900</v>
      </c>
      <c r="I205" s="123" t="s">
        <v>2833</v>
      </c>
      <c r="J205" s="118" t="s">
        <v>2834</v>
      </c>
      <c r="K205" s="120">
        <v>95290470.010000005</v>
      </c>
      <c r="L205" s="120">
        <v>20000000</v>
      </c>
      <c r="M205" s="120">
        <v>18333333.333333332</v>
      </c>
      <c r="N205" s="120">
        <v>84906056.269999981</v>
      </c>
      <c r="O205" s="120">
        <v>66572722.936666667</v>
      </c>
      <c r="P205" s="120">
        <v>363.1239432909091</v>
      </c>
      <c r="Q205" s="118" t="s">
        <v>2890</v>
      </c>
    </row>
    <row r="206" spans="1:17" ht="19.5" hidden="1" customHeight="1">
      <c r="A206" s="117">
        <v>45169</v>
      </c>
      <c r="B206" s="118" t="s">
        <v>2899</v>
      </c>
      <c r="C206" s="118" t="s">
        <v>16</v>
      </c>
      <c r="D206" s="118" t="s">
        <v>2019</v>
      </c>
      <c r="E206" s="118" t="s">
        <v>469</v>
      </c>
      <c r="F206" s="118" t="s">
        <v>470</v>
      </c>
      <c r="G206" s="118" t="s">
        <v>2839</v>
      </c>
      <c r="H206" s="118" t="s">
        <v>2900</v>
      </c>
      <c r="I206" s="123" t="s">
        <v>2835</v>
      </c>
      <c r="J206" s="118" t="s">
        <v>2836</v>
      </c>
      <c r="K206" s="120">
        <v>111526.06</v>
      </c>
      <c r="L206" s="120">
        <v>300000</v>
      </c>
      <c r="M206" s="120">
        <v>275000</v>
      </c>
      <c r="N206" s="120">
        <v>216851.9</v>
      </c>
      <c r="O206" s="120">
        <v>-58148.1</v>
      </c>
      <c r="P206" s="120">
        <v>-21.144763636363638</v>
      </c>
      <c r="Q206" s="118" t="s">
        <v>2891</v>
      </c>
    </row>
    <row r="207" spans="1:17" ht="19.5" hidden="1" customHeight="1">
      <c r="A207" s="117">
        <v>45169</v>
      </c>
      <c r="B207" s="118" t="s">
        <v>2899</v>
      </c>
      <c r="C207" s="118" t="s">
        <v>16</v>
      </c>
      <c r="D207" s="118" t="s">
        <v>2019</v>
      </c>
      <c r="E207" s="118" t="s">
        <v>469</v>
      </c>
      <c r="F207" s="118" t="s">
        <v>470</v>
      </c>
      <c r="G207" s="118" t="s">
        <v>2839</v>
      </c>
      <c r="H207" s="118" t="s">
        <v>2900</v>
      </c>
      <c r="I207" s="123" t="s">
        <v>2837</v>
      </c>
      <c r="J207" s="118" t="s">
        <v>2838</v>
      </c>
      <c r="K207" s="120">
        <v>23104520.02</v>
      </c>
      <c r="L207" s="120">
        <v>24000000</v>
      </c>
      <c r="M207" s="120">
        <v>22000000</v>
      </c>
      <c r="N207" s="120">
        <v>22697443.09</v>
      </c>
      <c r="O207" s="120">
        <v>697443.09</v>
      </c>
      <c r="P207" s="120">
        <v>3.1701958636363639</v>
      </c>
      <c r="Q207" s="118" t="s">
        <v>2890</v>
      </c>
    </row>
    <row r="208" spans="1:17" ht="19.5" hidden="1" customHeight="1">
      <c r="A208" s="117">
        <v>45169</v>
      </c>
      <c r="B208" s="118" t="s">
        <v>2899</v>
      </c>
      <c r="C208" s="118" t="s">
        <v>16</v>
      </c>
      <c r="D208" s="118" t="s">
        <v>2019</v>
      </c>
      <c r="E208" s="118" t="s">
        <v>469</v>
      </c>
      <c r="F208" s="118" t="s">
        <v>470</v>
      </c>
      <c r="G208" s="118" t="s">
        <v>2839</v>
      </c>
      <c r="H208" s="118" t="s">
        <v>2900</v>
      </c>
      <c r="I208" s="123" t="s">
        <v>2872</v>
      </c>
      <c r="J208" s="118" t="s">
        <v>2873</v>
      </c>
      <c r="K208" s="120">
        <v>0</v>
      </c>
      <c r="L208" s="121"/>
      <c r="M208" s="121"/>
      <c r="N208" s="120">
        <v>0</v>
      </c>
      <c r="O208" s="121"/>
      <c r="P208" s="121"/>
      <c r="Q208" s="118" t="s">
        <v>2895</v>
      </c>
    </row>
    <row r="209" spans="1:17" ht="19.5" hidden="1" customHeight="1">
      <c r="A209" s="117">
        <v>45169</v>
      </c>
      <c r="B209" s="118" t="s">
        <v>2899</v>
      </c>
      <c r="C209" s="118" t="s">
        <v>16</v>
      </c>
      <c r="D209" s="118" t="s">
        <v>2019</v>
      </c>
      <c r="E209" s="118" t="s">
        <v>469</v>
      </c>
      <c r="F209" s="118" t="s">
        <v>470</v>
      </c>
      <c r="G209" s="118" t="s">
        <v>2901</v>
      </c>
      <c r="H209" s="118" t="s">
        <v>1944</v>
      </c>
      <c r="I209" s="118" t="s">
        <v>2852</v>
      </c>
      <c r="J209" s="118" t="s">
        <v>2892</v>
      </c>
      <c r="K209" s="120">
        <v>303044777.39999998</v>
      </c>
      <c r="L209" s="120">
        <v>303044777.39999998</v>
      </c>
      <c r="M209" s="120">
        <v>277791045.94999999</v>
      </c>
      <c r="N209" s="120">
        <v>229195585.45000002</v>
      </c>
      <c r="O209" s="120">
        <v>-48595460.5</v>
      </c>
      <c r="P209" s="120">
        <v>-17.493530194182991</v>
      </c>
      <c r="Q209" s="118" t="s">
        <v>2890</v>
      </c>
    </row>
    <row r="210" spans="1:17" ht="19.5" hidden="1" customHeight="1">
      <c r="A210" s="117">
        <v>45169</v>
      </c>
      <c r="B210" s="118" t="s">
        <v>2899</v>
      </c>
      <c r="C210" s="118" t="s">
        <v>16</v>
      </c>
      <c r="D210" s="118" t="s">
        <v>2019</v>
      </c>
      <c r="E210" s="118" t="s">
        <v>469</v>
      </c>
      <c r="F210" s="118" t="s">
        <v>470</v>
      </c>
      <c r="G210" s="118" t="s">
        <v>2902</v>
      </c>
      <c r="H210" s="118" t="s">
        <v>1944</v>
      </c>
      <c r="I210" s="118" t="s">
        <v>2853</v>
      </c>
      <c r="J210" s="118" t="s">
        <v>2893</v>
      </c>
      <c r="K210" s="120">
        <v>283671076.36000001</v>
      </c>
      <c r="L210" s="120">
        <v>283671076.36000001</v>
      </c>
      <c r="M210" s="120">
        <v>260031819.99666667</v>
      </c>
      <c r="N210" s="120">
        <v>251639099.64999998</v>
      </c>
      <c r="O210" s="120">
        <v>-8392720.3466666676</v>
      </c>
      <c r="P210" s="120">
        <v>-3.2275743586974288</v>
      </c>
      <c r="Q210" s="118" t="s">
        <v>2890</v>
      </c>
    </row>
    <row r="211" spans="1:17" ht="19.5" hidden="1" customHeight="1">
      <c r="A211" s="117">
        <v>45169</v>
      </c>
      <c r="B211" s="118" t="s">
        <v>2899</v>
      </c>
      <c r="C211" s="118" t="s">
        <v>16</v>
      </c>
      <c r="D211" s="118" t="s">
        <v>2019</v>
      </c>
      <c r="E211" s="118" t="s">
        <v>469</v>
      </c>
      <c r="F211" s="118" t="s">
        <v>470</v>
      </c>
      <c r="G211" s="118" t="s">
        <v>2902</v>
      </c>
      <c r="H211" s="118" t="s">
        <v>1944</v>
      </c>
      <c r="I211" s="118" t="s">
        <v>2854</v>
      </c>
      <c r="J211" s="118" t="s">
        <v>2894</v>
      </c>
      <c r="K211" s="120">
        <v>42805963.960000001</v>
      </c>
      <c r="L211" s="120">
        <v>-42805963.960000001</v>
      </c>
      <c r="M211" s="120">
        <v>-39238800.296666667</v>
      </c>
      <c r="N211" s="120">
        <v>-69323012.899999991</v>
      </c>
      <c r="O211" s="120">
        <v>-30084212.603333335</v>
      </c>
      <c r="P211" s="120">
        <v>76.669552524237048</v>
      </c>
      <c r="Q211" s="118" t="s">
        <v>2891</v>
      </c>
    </row>
    <row r="212" spans="1:17" ht="19.5" hidden="1" customHeight="1">
      <c r="A212" s="117">
        <v>45169</v>
      </c>
      <c r="B212" s="118" t="s">
        <v>2899</v>
      </c>
      <c r="C212" s="118" t="s">
        <v>16</v>
      </c>
      <c r="D212" s="118" t="s">
        <v>2019</v>
      </c>
      <c r="E212" s="118" t="s">
        <v>471</v>
      </c>
      <c r="F212" s="118" t="s">
        <v>472</v>
      </c>
      <c r="G212" s="118" t="s">
        <v>2811</v>
      </c>
      <c r="H212" s="118" t="s">
        <v>2900</v>
      </c>
      <c r="I212" s="123" t="s">
        <v>2790</v>
      </c>
      <c r="J212" s="118" t="s">
        <v>2791</v>
      </c>
      <c r="K212" s="120">
        <v>45332336.130000003</v>
      </c>
      <c r="L212" s="120">
        <v>37740694.009999998</v>
      </c>
      <c r="M212" s="120">
        <v>34595636.17583333</v>
      </c>
      <c r="N212" s="120">
        <v>27222244.369999997</v>
      </c>
      <c r="O212" s="120">
        <v>-7373391.8058333332</v>
      </c>
      <c r="P212" s="120">
        <v>-21.313068990429464</v>
      </c>
      <c r="Q212" s="118" t="s">
        <v>2890</v>
      </c>
    </row>
    <row r="213" spans="1:17" ht="19.5" hidden="1" customHeight="1">
      <c r="A213" s="117">
        <v>45169</v>
      </c>
      <c r="B213" s="118" t="s">
        <v>2899</v>
      </c>
      <c r="C213" s="118" t="s">
        <v>16</v>
      </c>
      <c r="D213" s="118" t="s">
        <v>2019</v>
      </c>
      <c r="E213" s="118" t="s">
        <v>471</v>
      </c>
      <c r="F213" s="118" t="s">
        <v>472</v>
      </c>
      <c r="G213" s="118" t="s">
        <v>2811</v>
      </c>
      <c r="H213" s="118" t="s">
        <v>2900</v>
      </c>
      <c r="I213" s="123" t="s">
        <v>2792</v>
      </c>
      <c r="J213" s="118" t="s">
        <v>2793</v>
      </c>
      <c r="K213" s="120">
        <v>134133.32999999999</v>
      </c>
      <c r="L213" s="120">
        <v>200000</v>
      </c>
      <c r="M213" s="120">
        <v>183333.33333333334</v>
      </c>
      <c r="N213" s="120">
        <v>108000</v>
      </c>
      <c r="O213" s="120">
        <v>-75333.333333333328</v>
      </c>
      <c r="P213" s="120">
        <v>-41.090909090909093</v>
      </c>
      <c r="Q213" s="118" t="s">
        <v>2890</v>
      </c>
    </row>
    <row r="214" spans="1:17" ht="19.5" hidden="1" customHeight="1">
      <c r="A214" s="117">
        <v>45169</v>
      </c>
      <c r="B214" s="118" t="s">
        <v>2899</v>
      </c>
      <c r="C214" s="118" t="s">
        <v>16</v>
      </c>
      <c r="D214" s="118" t="s">
        <v>2019</v>
      </c>
      <c r="E214" s="118" t="s">
        <v>471</v>
      </c>
      <c r="F214" s="118" t="s">
        <v>472</v>
      </c>
      <c r="G214" s="118" t="s">
        <v>2811</v>
      </c>
      <c r="H214" s="118" t="s">
        <v>2900</v>
      </c>
      <c r="I214" s="123" t="s">
        <v>2794</v>
      </c>
      <c r="J214" s="118" t="s">
        <v>2795</v>
      </c>
      <c r="K214" s="120">
        <v>72645.33</v>
      </c>
      <c r="L214" s="120">
        <v>50000</v>
      </c>
      <c r="M214" s="120">
        <v>45833.333333333328</v>
      </c>
      <c r="N214" s="120">
        <v>53078.5</v>
      </c>
      <c r="O214" s="120">
        <v>7245.166666666667</v>
      </c>
      <c r="P214" s="120">
        <v>15.807636363636362</v>
      </c>
      <c r="Q214" s="118" t="s">
        <v>2891</v>
      </c>
    </row>
    <row r="215" spans="1:17" ht="19.5" hidden="1" customHeight="1">
      <c r="A215" s="117">
        <v>45169</v>
      </c>
      <c r="B215" s="118" t="s">
        <v>2899</v>
      </c>
      <c r="C215" s="118" t="s">
        <v>16</v>
      </c>
      <c r="D215" s="118" t="s">
        <v>2019</v>
      </c>
      <c r="E215" s="118" t="s">
        <v>471</v>
      </c>
      <c r="F215" s="118" t="s">
        <v>472</v>
      </c>
      <c r="G215" s="118" t="s">
        <v>2811</v>
      </c>
      <c r="H215" s="118" t="s">
        <v>2900</v>
      </c>
      <c r="I215" s="123" t="s">
        <v>2865</v>
      </c>
      <c r="J215" s="118" t="s">
        <v>2796</v>
      </c>
      <c r="K215" s="120">
        <v>557401.89</v>
      </c>
      <c r="L215" s="120">
        <v>910000</v>
      </c>
      <c r="M215" s="120">
        <v>834166.66666666663</v>
      </c>
      <c r="N215" s="120">
        <v>628813.21000000008</v>
      </c>
      <c r="O215" s="120">
        <v>-205353.45666666667</v>
      </c>
      <c r="P215" s="120">
        <v>-24.617797002997001</v>
      </c>
      <c r="Q215" s="118" t="s">
        <v>2890</v>
      </c>
    </row>
    <row r="216" spans="1:17" ht="19.5" hidden="1" customHeight="1">
      <c r="A216" s="117">
        <v>45169</v>
      </c>
      <c r="B216" s="118" t="s">
        <v>2899</v>
      </c>
      <c r="C216" s="118" t="s">
        <v>16</v>
      </c>
      <c r="D216" s="118" t="s">
        <v>2019</v>
      </c>
      <c r="E216" s="118" t="s">
        <v>471</v>
      </c>
      <c r="F216" s="118" t="s">
        <v>472</v>
      </c>
      <c r="G216" s="118" t="s">
        <v>2811</v>
      </c>
      <c r="H216" s="118" t="s">
        <v>2900</v>
      </c>
      <c r="I216" s="123" t="s">
        <v>2797</v>
      </c>
      <c r="J216" s="118" t="s">
        <v>2798</v>
      </c>
      <c r="K216" s="120">
        <v>7443935.2800000003</v>
      </c>
      <c r="L216" s="120">
        <v>9820000</v>
      </c>
      <c r="M216" s="120">
        <v>9001666.666666666</v>
      </c>
      <c r="N216" s="120">
        <v>6466874.1600000001</v>
      </c>
      <c r="O216" s="120">
        <v>-2534792.5066666664</v>
      </c>
      <c r="P216" s="120">
        <v>-28.159146528420663</v>
      </c>
      <c r="Q216" s="118" t="s">
        <v>2890</v>
      </c>
    </row>
    <row r="217" spans="1:17" ht="19.5" hidden="1" customHeight="1">
      <c r="A217" s="117">
        <v>45169</v>
      </c>
      <c r="B217" s="118" t="s">
        <v>2899</v>
      </c>
      <c r="C217" s="118" t="s">
        <v>16</v>
      </c>
      <c r="D217" s="118" t="s">
        <v>2019</v>
      </c>
      <c r="E217" s="118" t="s">
        <v>471</v>
      </c>
      <c r="F217" s="118" t="s">
        <v>472</v>
      </c>
      <c r="G217" s="118" t="s">
        <v>2811</v>
      </c>
      <c r="H217" s="118" t="s">
        <v>2900</v>
      </c>
      <c r="I217" s="123" t="s">
        <v>2799</v>
      </c>
      <c r="J217" s="118" t="s">
        <v>2800</v>
      </c>
      <c r="K217" s="120">
        <v>4001201</v>
      </c>
      <c r="L217" s="120">
        <v>6100000</v>
      </c>
      <c r="M217" s="120">
        <v>5591666.666666667</v>
      </c>
      <c r="N217" s="120">
        <v>1848148.4400000002</v>
      </c>
      <c r="O217" s="120">
        <v>-3743518.2266666666</v>
      </c>
      <c r="P217" s="120">
        <v>-66.948165007451564</v>
      </c>
      <c r="Q217" s="118" t="s">
        <v>2890</v>
      </c>
    </row>
    <row r="218" spans="1:17" ht="19.5" hidden="1" customHeight="1">
      <c r="A218" s="117">
        <v>45169</v>
      </c>
      <c r="B218" s="118" t="s">
        <v>2899</v>
      </c>
      <c r="C218" s="118" t="s">
        <v>16</v>
      </c>
      <c r="D218" s="118" t="s">
        <v>2019</v>
      </c>
      <c r="E218" s="118" t="s">
        <v>471</v>
      </c>
      <c r="F218" s="118" t="s">
        <v>472</v>
      </c>
      <c r="G218" s="118" t="s">
        <v>2811</v>
      </c>
      <c r="H218" s="118" t="s">
        <v>2900</v>
      </c>
      <c r="I218" s="123" t="s">
        <v>2801</v>
      </c>
      <c r="J218" s="118" t="s">
        <v>2802</v>
      </c>
      <c r="K218" s="120">
        <v>354364.69</v>
      </c>
      <c r="L218" s="120">
        <v>420000</v>
      </c>
      <c r="M218" s="120">
        <v>385000</v>
      </c>
      <c r="N218" s="120">
        <v>288083.09999999998</v>
      </c>
      <c r="O218" s="120">
        <v>-96916.9</v>
      </c>
      <c r="P218" s="120">
        <v>-25.173220779220781</v>
      </c>
      <c r="Q218" s="118" t="s">
        <v>2890</v>
      </c>
    </row>
    <row r="219" spans="1:17" ht="19.5" hidden="1" customHeight="1">
      <c r="A219" s="117">
        <v>45169</v>
      </c>
      <c r="B219" s="118" t="s">
        <v>2899</v>
      </c>
      <c r="C219" s="118" t="s">
        <v>16</v>
      </c>
      <c r="D219" s="118" t="s">
        <v>2019</v>
      </c>
      <c r="E219" s="118" t="s">
        <v>471</v>
      </c>
      <c r="F219" s="118" t="s">
        <v>472</v>
      </c>
      <c r="G219" s="118" t="s">
        <v>2811</v>
      </c>
      <c r="H219" s="118" t="s">
        <v>2900</v>
      </c>
      <c r="I219" s="123" t="s">
        <v>2803</v>
      </c>
      <c r="J219" s="118" t="s">
        <v>2804</v>
      </c>
      <c r="K219" s="120">
        <v>10296008</v>
      </c>
      <c r="L219" s="120">
        <v>7370000</v>
      </c>
      <c r="M219" s="120">
        <v>6755833.333333334</v>
      </c>
      <c r="N219" s="120">
        <v>4969776.8199999994</v>
      </c>
      <c r="O219" s="120">
        <v>-1786056.5133333332</v>
      </c>
      <c r="P219" s="120">
        <v>-26.437249488096704</v>
      </c>
      <c r="Q219" s="118" t="s">
        <v>2890</v>
      </c>
    </row>
    <row r="220" spans="1:17" ht="19.5" hidden="1" customHeight="1">
      <c r="A220" s="117">
        <v>45169</v>
      </c>
      <c r="B220" s="118" t="s">
        <v>2899</v>
      </c>
      <c r="C220" s="118" t="s">
        <v>16</v>
      </c>
      <c r="D220" s="118" t="s">
        <v>2019</v>
      </c>
      <c r="E220" s="118" t="s">
        <v>471</v>
      </c>
      <c r="F220" s="118" t="s">
        <v>472</v>
      </c>
      <c r="G220" s="118" t="s">
        <v>2811</v>
      </c>
      <c r="H220" s="118" t="s">
        <v>2900</v>
      </c>
      <c r="I220" s="123" t="s">
        <v>2805</v>
      </c>
      <c r="J220" s="118" t="s">
        <v>2806</v>
      </c>
      <c r="K220" s="120">
        <v>37221874.210000001</v>
      </c>
      <c r="L220" s="120">
        <v>36907800</v>
      </c>
      <c r="M220" s="120">
        <v>33832150</v>
      </c>
      <c r="N220" s="120">
        <v>33503902.84</v>
      </c>
      <c r="O220" s="120">
        <v>-328247.15999999997</v>
      </c>
      <c r="P220" s="120">
        <v>-0.97022258413964235</v>
      </c>
      <c r="Q220" s="118" t="s">
        <v>2890</v>
      </c>
    </row>
    <row r="221" spans="1:17" ht="19.5" hidden="1" customHeight="1">
      <c r="A221" s="117">
        <v>45169</v>
      </c>
      <c r="B221" s="118" t="s">
        <v>2899</v>
      </c>
      <c r="C221" s="118" t="s">
        <v>16</v>
      </c>
      <c r="D221" s="118" t="s">
        <v>2019</v>
      </c>
      <c r="E221" s="118" t="s">
        <v>471</v>
      </c>
      <c r="F221" s="118" t="s">
        <v>472</v>
      </c>
      <c r="G221" s="118" t="s">
        <v>2811</v>
      </c>
      <c r="H221" s="118" t="s">
        <v>2900</v>
      </c>
      <c r="I221" s="123" t="s">
        <v>2807</v>
      </c>
      <c r="J221" s="118" t="s">
        <v>2808</v>
      </c>
      <c r="K221" s="120">
        <v>14012497.68</v>
      </c>
      <c r="L221" s="120">
        <v>8758000</v>
      </c>
      <c r="M221" s="120">
        <v>8028166.666666666</v>
      </c>
      <c r="N221" s="120">
        <v>8723447.3699999992</v>
      </c>
      <c r="O221" s="120">
        <v>695280.70333333325</v>
      </c>
      <c r="P221" s="120">
        <v>8.6605165562913911</v>
      </c>
      <c r="Q221" s="118" t="s">
        <v>2891</v>
      </c>
    </row>
    <row r="222" spans="1:17" ht="19.5" hidden="1" customHeight="1">
      <c r="A222" s="117">
        <v>45169</v>
      </c>
      <c r="B222" s="118" t="s">
        <v>2899</v>
      </c>
      <c r="C222" s="118" t="s">
        <v>16</v>
      </c>
      <c r="D222" s="118" t="s">
        <v>2019</v>
      </c>
      <c r="E222" s="118" t="s">
        <v>471</v>
      </c>
      <c r="F222" s="118" t="s">
        <v>472</v>
      </c>
      <c r="G222" s="118" t="s">
        <v>2811</v>
      </c>
      <c r="H222" s="118" t="s">
        <v>2900</v>
      </c>
      <c r="I222" s="123" t="s">
        <v>2870</v>
      </c>
      <c r="J222" s="118" t="s">
        <v>2871</v>
      </c>
      <c r="K222" s="120">
        <v>0</v>
      </c>
      <c r="L222" s="121"/>
      <c r="M222" s="121"/>
      <c r="N222" s="120">
        <v>0</v>
      </c>
      <c r="O222" s="121"/>
      <c r="P222" s="121"/>
      <c r="Q222" s="118" t="s">
        <v>2895</v>
      </c>
    </row>
    <row r="223" spans="1:17" ht="19.5" hidden="1" customHeight="1">
      <c r="A223" s="117">
        <v>45169</v>
      </c>
      <c r="B223" s="118" t="s">
        <v>2899</v>
      </c>
      <c r="C223" s="118" t="s">
        <v>16</v>
      </c>
      <c r="D223" s="118" t="s">
        <v>2019</v>
      </c>
      <c r="E223" s="118" t="s">
        <v>471</v>
      </c>
      <c r="F223" s="118" t="s">
        <v>472</v>
      </c>
      <c r="G223" s="118" t="s">
        <v>2811</v>
      </c>
      <c r="H223" s="118" t="s">
        <v>2900</v>
      </c>
      <c r="I223" s="123" t="s">
        <v>2809</v>
      </c>
      <c r="J223" s="118" t="s">
        <v>2810</v>
      </c>
      <c r="K223" s="120">
        <v>1387551.57</v>
      </c>
      <c r="L223" s="120">
        <v>885900</v>
      </c>
      <c r="M223" s="120">
        <v>812075</v>
      </c>
      <c r="N223" s="120">
        <v>885900</v>
      </c>
      <c r="O223" s="120">
        <v>73825</v>
      </c>
      <c r="P223" s="120">
        <v>9.0909090909090917</v>
      </c>
      <c r="Q223" s="118" t="s">
        <v>2891</v>
      </c>
    </row>
    <row r="224" spans="1:17" ht="19.5" hidden="1" customHeight="1">
      <c r="A224" s="117">
        <v>45169</v>
      </c>
      <c r="B224" s="118" t="s">
        <v>2899</v>
      </c>
      <c r="C224" s="118" t="s">
        <v>16</v>
      </c>
      <c r="D224" s="118" t="s">
        <v>2019</v>
      </c>
      <c r="E224" s="118" t="s">
        <v>471</v>
      </c>
      <c r="F224" s="118" t="s">
        <v>472</v>
      </c>
      <c r="G224" s="118" t="s">
        <v>2839</v>
      </c>
      <c r="H224" s="118" t="s">
        <v>2900</v>
      </c>
      <c r="I224" s="122" t="s">
        <v>2812</v>
      </c>
      <c r="J224" s="118" t="s">
        <v>2813</v>
      </c>
      <c r="K224" s="120">
        <v>10458589.9</v>
      </c>
      <c r="L224" s="120">
        <v>10390093.449999999</v>
      </c>
      <c r="M224" s="120">
        <v>9524252.3291666675</v>
      </c>
      <c r="N224" s="120">
        <v>7499064.4000000004</v>
      </c>
      <c r="O224" s="120">
        <v>-2025187.9291666665</v>
      </c>
      <c r="P224" s="120">
        <v>-21.263484619835374</v>
      </c>
      <c r="Q224" s="118" t="s">
        <v>2891</v>
      </c>
    </row>
    <row r="225" spans="1:17" ht="19.5" hidden="1" customHeight="1">
      <c r="A225" s="117">
        <v>45169</v>
      </c>
      <c r="B225" s="118" t="s">
        <v>2899</v>
      </c>
      <c r="C225" s="118" t="s">
        <v>16</v>
      </c>
      <c r="D225" s="118" t="s">
        <v>2019</v>
      </c>
      <c r="E225" s="118" t="s">
        <v>471</v>
      </c>
      <c r="F225" s="118" t="s">
        <v>472</v>
      </c>
      <c r="G225" s="118" t="s">
        <v>2839</v>
      </c>
      <c r="H225" s="118" t="s">
        <v>2900</v>
      </c>
      <c r="I225" s="122" t="s">
        <v>2814</v>
      </c>
      <c r="J225" s="118" t="s">
        <v>2815</v>
      </c>
      <c r="K225" s="120">
        <v>3408120.09</v>
      </c>
      <c r="L225" s="120">
        <v>3607297.35</v>
      </c>
      <c r="M225" s="120">
        <v>3306689.2374999998</v>
      </c>
      <c r="N225" s="120">
        <v>2726284.91</v>
      </c>
      <c r="O225" s="120">
        <v>-580404.32750000001</v>
      </c>
      <c r="P225" s="120">
        <v>-17.552430416437041</v>
      </c>
      <c r="Q225" s="118" t="s">
        <v>2891</v>
      </c>
    </row>
    <row r="226" spans="1:17" ht="19.5" hidden="1" customHeight="1">
      <c r="A226" s="117">
        <v>45169</v>
      </c>
      <c r="B226" s="118" t="s">
        <v>2899</v>
      </c>
      <c r="C226" s="118" t="s">
        <v>16</v>
      </c>
      <c r="D226" s="118" t="s">
        <v>2019</v>
      </c>
      <c r="E226" s="118" t="s">
        <v>471</v>
      </c>
      <c r="F226" s="118" t="s">
        <v>472</v>
      </c>
      <c r="G226" s="118" t="s">
        <v>2839</v>
      </c>
      <c r="H226" s="118" t="s">
        <v>2900</v>
      </c>
      <c r="I226" s="122" t="s">
        <v>2816</v>
      </c>
      <c r="J226" s="118" t="s">
        <v>2817</v>
      </c>
      <c r="K226" s="120">
        <v>268881.2</v>
      </c>
      <c r="L226" s="120">
        <v>573693.30000000005</v>
      </c>
      <c r="M226" s="120">
        <v>525885.52500000002</v>
      </c>
      <c r="N226" s="120">
        <v>154087.76999999999</v>
      </c>
      <c r="O226" s="120">
        <v>-371797.755</v>
      </c>
      <c r="P226" s="120">
        <v>-70.69937036201938</v>
      </c>
      <c r="Q226" s="118" t="s">
        <v>2891</v>
      </c>
    </row>
    <row r="227" spans="1:17" ht="19.5" hidden="1" customHeight="1">
      <c r="A227" s="117">
        <v>45169</v>
      </c>
      <c r="B227" s="118" t="s">
        <v>2899</v>
      </c>
      <c r="C227" s="118" t="s">
        <v>16</v>
      </c>
      <c r="D227" s="118" t="s">
        <v>2019</v>
      </c>
      <c r="E227" s="118" t="s">
        <v>471</v>
      </c>
      <c r="F227" s="118" t="s">
        <v>472</v>
      </c>
      <c r="G227" s="118" t="s">
        <v>2839</v>
      </c>
      <c r="H227" s="118" t="s">
        <v>2900</v>
      </c>
      <c r="I227" s="122" t="s">
        <v>2818</v>
      </c>
      <c r="J227" s="118" t="s">
        <v>2819</v>
      </c>
      <c r="K227" s="120">
        <v>5584027.6399999997</v>
      </c>
      <c r="L227" s="120">
        <v>4531540</v>
      </c>
      <c r="M227" s="120">
        <v>4153911.6666666665</v>
      </c>
      <c r="N227" s="120">
        <v>4205435.42</v>
      </c>
      <c r="O227" s="120">
        <v>51523.753333333334</v>
      </c>
      <c r="P227" s="120">
        <v>1.2403670917412384</v>
      </c>
      <c r="Q227" s="118" t="s">
        <v>2890</v>
      </c>
    </row>
    <row r="228" spans="1:17" ht="19.5" hidden="1" customHeight="1">
      <c r="A228" s="117">
        <v>45169</v>
      </c>
      <c r="B228" s="118" t="s">
        <v>2899</v>
      </c>
      <c r="C228" s="118" t="s">
        <v>16</v>
      </c>
      <c r="D228" s="118" t="s">
        <v>2019</v>
      </c>
      <c r="E228" s="118" t="s">
        <v>471</v>
      </c>
      <c r="F228" s="118" t="s">
        <v>472</v>
      </c>
      <c r="G228" s="118" t="s">
        <v>2839</v>
      </c>
      <c r="H228" s="118" t="s">
        <v>2900</v>
      </c>
      <c r="I228" s="122" t="s">
        <v>2820</v>
      </c>
      <c r="J228" s="118" t="s">
        <v>2821</v>
      </c>
      <c r="K228" s="120">
        <v>37256024.640000001</v>
      </c>
      <c r="L228" s="120">
        <v>37177800</v>
      </c>
      <c r="M228" s="120">
        <v>34079650</v>
      </c>
      <c r="N228" s="120">
        <v>33653637.460000001</v>
      </c>
      <c r="O228" s="120">
        <v>-426012.54</v>
      </c>
      <c r="P228" s="120">
        <v>-1.2500496337256986</v>
      </c>
      <c r="Q228" s="118" t="s">
        <v>2891</v>
      </c>
    </row>
    <row r="229" spans="1:17" ht="19.5" hidden="1" customHeight="1">
      <c r="A229" s="117">
        <v>45169</v>
      </c>
      <c r="B229" s="118" t="s">
        <v>2899</v>
      </c>
      <c r="C229" s="118" t="s">
        <v>16</v>
      </c>
      <c r="D229" s="118" t="s">
        <v>2019</v>
      </c>
      <c r="E229" s="118" t="s">
        <v>471</v>
      </c>
      <c r="F229" s="118" t="s">
        <v>472</v>
      </c>
      <c r="G229" s="118" t="s">
        <v>2839</v>
      </c>
      <c r="H229" s="118" t="s">
        <v>2900</v>
      </c>
      <c r="I229" s="122" t="s">
        <v>2822</v>
      </c>
      <c r="J229" s="118" t="s">
        <v>2846</v>
      </c>
      <c r="K229" s="120">
        <v>6460164</v>
      </c>
      <c r="L229" s="120">
        <v>9175000</v>
      </c>
      <c r="M229" s="120">
        <v>8410416.666666666</v>
      </c>
      <c r="N229" s="120">
        <v>6958605.4399999995</v>
      </c>
      <c r="O229" s="120">
        <v>-1451811.2266666666</v>
      </c>
      <c r="P229" s="120">
        <v>-17.262060658905128</v>
      </c>
      <c r="Q229" s="118" t="s">
        <v>2891</v>
      </c>
    </row>
    <row r="230" spans="1:17" ht="19.5" hidden="1" customHeight="1">
      <c r="A230" s="117">
        <v>45169</v>
      </c>
      <c r="B230" s="118" t="s">
        <v>2899</v>
      </c>
      <c r="C230" s="118" t="s">
        <v>16</v>
      </c>
      <c r="D230" s="118" t="s">
        <v>2019</v>
      </c>
      <c r="E230" s="118" t="s">
        <v>471</v>
      </c>
      <c r="F230" s="118" t="s">
        <v>472</v>
      </c>
      <c r="G230" s="118" t="s">
        <v>2839</v>
      </c>
      <c r="H230" s="118" t="s">
        <v>2900</v>
      </c>
      <c r="I230" s="122" t="s">
        <v>2823</v>
      </c>
      <c r="J230" s="118" t="s">
        <v>2824</v>
      </c>
      <c r="K230" s="120">
        <v>14297784</v>
      </c>
      <c r="L230" s="120">
        <v>14440000</v>
      </c>
      <c r="M230" s="120">
        <v>13236666.666666666</v>
      </c>
      <c r="N230" s="120">
        <v>13474872.300000001</v>
      </c>
      <c r="O230" s="120">
        <v>238205.63333333333</v>
      </c>
      <c r="P230" s="120">
        <v>1.7995892722236213</v>
      </c>
      <c r="Q230" s="118" t="s">
        <v>2890</v>
      </c>
    </row>
    <row r="231" spans="1:17" ht="19.5" hidden="1" customHeight="1">
      <c r="A231" s="117">
        <v>45169</v>
      </c>
      <c r="B231" s="118" t="s">
        <v>2899</v>
      </c>
      <c r="C231" s="118" t="s">
        <v>16</v>
      </c>
      <c r="D231" s="118" t="s">
        <v>2019</v>
      </c>
      <c r="E231" s="118" t="s">
        <v>471</v>
      </c>
      <c r="F231" s="118" t="s">
        <v>472</v>
      </c>
      <c r="G231" s="118" t="s">
        <v>2839</v>
      </c>
      <c r="H231" s="118" t="s">
        <v>2900</v>
      </c>
      <c r="I231" s="122" t="s">
        <v>2825</v>
      </c>
      <c r="J231" s="118" t="s">
        <v>2826</v>
      </c>
      <c r="K231" s="120">
        <v>5077891.8</v>
      </c>
      <c r="L231" s="120">
        <v>3815000</v>
      </c>
      <c r="M231" s="120">
        <v>3497083.333333333</v>
      </c>
      <c r="N231" s="120">
        <v>3177848.1800000006</v>
      </c>
      <c r="O231" s="120">
        <v>-319235.15333333332</v>
      </c>
      <c r="P231" s="120">
        <v>-9.128611557250089</v>
      </c>
      <c r="Q231" s="118" t="s">
        <v>2891</v>
      </c>
    </row>
    <row r="232" spans="1:17" ht="19.5" hidden="1" customHeight="1">
      <c r="A232" s="117">
        <v>45169</v>
      </c>
      <c r="B232" s="118" t="s">
        <v>2899</v>
      </c>
      <c r="C232" s="118" t="s">
        <v>16</v>
      </c>
      <c r="D232" s="118" t="s">
        <v>2019</v>
      </c>
      <c r="E232" s="118" t="s">
        <v>471</v>
      </c>
      <c r="F232" s="118" t="s">
        <v>472</v>
      </c>
      <c r="G232" s="118" t="s">
        <v>2839</v>
      </c>
      <c r="H232" s="118" t="s">
        <v>2900</v>
      </c>
      <c r="I232" s="122" t="s">
        <v>2827</v>
      </c>
      <c r="J232" s="118" t="s">
        <v>2828</v>
      </c>
      <c r="K232" s="120">
        <v>5212081.4400000004</v>
      </c>
      <c r="L232" s="120">
        <v>4160800</v>
      </c>
      <c r="M232" s="120">
        <v>3814066.6666666665</v>
      </c>
      <c r="N232" s="120">
        <v>6589486.6299999999</v>
      </c>
      <c r="O232" s="120">
        <v>2775419.9633333334</v>
      </c>
      <c r="P232" s="120">
        <v>72.767998199646925</v>
      </c>
      <c r="Q232" s="118" t="s">
        <v>2890</v>
      </c>
    </row>
    <row r="233" spans="1:17" ht="19.5" hidden="1" customHeight="1">
      <c r="A233" s="117">
        <v>45169</v>
      </c>
      <c r="B233" s="118" t="s">
        <v>2899</v>
      </c>
      <c r="C233" s="118" t="s">
        <v>16</v>
      </c>
      <c r="D233" s="118" t="s">
        <v>2019</v>
      </c>
      <c r="E233" s="118" t="s">
        <v>471</v>
      </c>
      <c r="F233" s="118" t="s">
        <v>472</v>
      </c>
      <c r="G233" s="118" t="s">
        <v>2839</v>
      </c>
      <c r="H233" s="118" t="s">
        <v>2900</v>
      </c>
      <c r="I233" s="122" t="s">
        <v>2829</v>
      </c>
      <c r="J233" s="118" t="s">
        <v>2830</v>
      </c>
      <c r="K233" s="120">
        <v>1688641.88</v>
      </c>
      <c r="L233" s="120">
        <v>2631803</v>
      </c>
      <c r="M233" s="120">
        <v>2412486.083333333</v>
      </c>
      <c r="N233" s="120">
        <v>3183274.58</v>
      </c>
      <c r="O233" s="120">
        <v>770788.4966666667</v>
      </c>
      <c r="P233" s="120">
        <v>31.949966550756958</v>
      </c>
      <c r="Q233" s="118" t="s">
        <v>2890</v>
      </c>
    </row>
    <row r="234" spans="1:17" ht="19.5" hidden="1" customHeight="1">
      <c r="A234" s="117">
        <v>45169</v>
      </c>
      <c r="B234" s="118" t="s">
        <v>2899</v>
      </c>
      <c r="C234" s="118" t="s">
        <v>16</v>
      </c>
      <c r="D234" s="118" t="s">
        <v>2019</v>
      </c>
      <c r="E234" s="118" t="s">
        <v>471</v>
      </c>
      <c r="F234" s="118" t="s">
        <v>472</v>
      </c>
      <c r="G234" s="118" t="s">
        <v>2839</v>
      </c>
      <c r="H234" s="118" t="s">
        <v>2900</v>
      </c>
      <c r="I234" s="122" t="s">
        <v>2831</v>
      </c>
      <c r="J234" s="118" t="s">
        <v>2832</v>
      </c>
      <c r="K234" s="120">
        <v>3410351.38</v>
      </c>
      <c r="L234" s="120">
        <v>4675000</v>
      </c>
      <c r="M234" s="120">
        <v>4285416.666666666</v>
      </c>
      <c r="N234" s="120">
        <v>4017883.67</v>
      </c>
      <c r="O234" s="120">
        <v>-267532.99666666664</v>
      </c>
      <c r="P234" s="120">
        <v>-6.2428701215362175</v>
      </c>
      <c r="Q234" s="118" t="s">
        <v>2891</v>
      </c>
    </row>
    <row r="235" spans="1:17" ht="19.5" hidden="1" customHeight="1">
      <c r="A235" s="117">
        <v>45169</v>
      </c>
      <c r="B235" s="118" t="s">
        <v>2899</v>
      </c>
      <c r="C235" s="118" t="s">
        <v>16</v>
      </c>
      <c r="D235" s="118" t="s">
        <v>2019</v>
      </c>
      <c r="E235" s="118" t="s">
        <v>471</v>
      </c>
      <c r="F235" s="118" t="s">
        <v>472</v>
      </c>
      <c r="G235" s="118" t="s">
        <v>2839</v>
      </c>
      <c r="H235" s="118" t="s">
        <v>2900</v>
      </c>
      <c r="I235" s="122" t="s">
        <v>2833</v>
      </c>
      <c r="J235" s="118" t="s">
        <v>2834</v>
      </c>
      <c r="K235" s="120">
        <v>4055891.64</v>
      </c>
      <c r="L235" s="120">
        <v>4278500</v>
      </c>
      <c r="M235" s="120">
        <v>3921958.3333333335</v>
      </c>
      <c r="N235" s="120">
        <v>3209667.7</v>
      </c>
      <c r="O235" s="120">
        <v>-712290.6333333333</v>
      </c>
      <c r="P235" s="120">
        <v>-18.161606340369925</v>
      </c>
      <c r="Q235" s="118" t="s">
        <v>2891</v>
      </c>
    </row>
    <row r="236" spans="1:17" ht="19.5" hidden="1" customHeight="1">
      <c r="A236" s="117">
        <v>45169</v>
      </c>
      <c r="B236" s="118" t="s">
        <v>2899</v>
      </c>
      <c r="C236" s="118" t="s">
        <v>16</v>
      </c>
      <c r="D236" s="118" t="s">
        <v>2019</v>
      </c>
      <c r="E236" s="118" t="s">
        <v>471</v>
      </c>
      <c r="F236" s="118" t="s">
        <v>472</v>
      </c>
      <c r="G236" s="118" t="s">
        <v>2839</v>
      </c>
      <c r="H236" s="118" t="s">
        <v>2900</v>
      </c>
      <c r="I236" s="122" t="s">
        <v>2835</v>
      </c>
      <c r="J236" s="118" t="s">
        <v>2836</v>
      </c>
      <c r="K236" s="120">
        <v>3207.84</v>
      </c>
      <c r="L236" s="120">
        <v>16000</v>
      </c>
      <c r="M236" s="120">
        <v>14666.666666666668</v>
      </c>
      <c r="N236" s="120">
        <v>4580.84</v>
      </c>
      <c r="O236" s="120">
        <v>-10085.826666666666</v>
      </c>
      <c r="P236" s="120">
        <v>-68.766999999999996</v>
      </c>
      <c r="Q236" s="118" t="s">
        <v>2891</v>
      </c>
    </row>
    <row r="237" spans="1:17" ht="19.5" hidden="1" customHeight="1">
      <c r="A237" s="117">
        <v>45169</v>
      </c>
      <c r="B237" s="118" t="s">
        <v>2899</v>
      </c>
      <c r="C237" s="118" t="s">
        <v>16</v>
      </c>
      <c r="D237" s="118" t="s">
        <v>2019</v>
      </c>
      <c r="E237" s="118" t="s">
        <v>471</v>
      </c>
      <c r="F237" s="118" t="s">
        <v>472</v>
      </c>
      <c r="G237" s="118" t="s">
        <v>2839</v>
      </c>
      <c r="H237" s="118" t="s">
        <v>2900</v>
      </c>
      <c r="I237" s="122" t="s">
        <v>2837</v>
      </c>
      <c r="J237" s="118" t="s">
        <v>2838</v>
      </c>
      <c r="K237" s="120">
        <v>6634696.2599999998</v>
      </c>
      <c r="L237" s="120">
        <v>8583960</v>
      </c>
      <c r="M237" s="120">
        <v>7868630</v>
      </c>
      <c r="N237" s="120">
        <v>6771128.2400000002</v>
      </c>
      <c r="O237" s="120">
        <v>-1097501.76</v>
      </c>
      <c r="P237" s="120">
        <v>-13.947812516283012</v>
      </c>
      <c r="Q237" s="118" t="s">
        <v>2891</v>
      </c>
    </row>
    <row r="238" spans="1:17" ht="19.5" hidden="1" customHeight="1">
      <c r="A238" s="117">
        <v>45169</v>
      </c>
      <c r="B238" s="118" t="s">
        <v>2899</v>
      </c>
      <c r="C238" s="118" t="s">
        <v>16</v>
      </c>
      <c r="D238" s="118" t="s">
        <v>2019</v>
      </c>
      <c r="E238" s="118" t="s">
        <v>471</v>
      </c>
      <c r="F238" s="118" t="s">
        <v>472</v>
      </c>
      <c r="G238" s="118" t="s">
        <v>2839</v>
      </c>
      <c r="H238" s="118" t="s">
        <v>2900</v>
      </c>
      <c r="I238" s="122" t="s">
        <v>2872</v>
      </c>
      <c r="J238" s="118" t="s">
        <v>2873</v>
      </c>
      <c r="K238" s="120">
        <v>0</v>
      </c>
      <c r="L238" s="121"/>
      <c r="M238" s="121"/>
      <c r="N238" s="120">
        <v>0</v>
      </c>
      <c r="O238" s="121"/>
      <c r="P238" s="121"/>
      <c r="Q238" s="118" t="s">
        <v>2895</v>
      </c>
    </row>
    <row r="239" spans="1:17" ht="19.5" hidden="1" customHeight="1">
      <c r="A239" s="117">
        <v>45169</v>
      </c>
      <c r="B239" s="118" t="s">
        <v>2899</v>
      </c>
      <c r="C239" s="118" t="s">
        <v>16</v>
      </c>
      <c r="D239" s="118" t="s">
        <v>2019</v>
      </c>
      <c r="E239" s="118" t="s">
        <v>471</v>
      </c>
      <c r="F239" s="118" t="s">
        <v>472</v>
      </c>
      <c r="G239" s="118" t="s">
        <v>2901</v>
      </c>
      <c r="H239" s="118" t="s">
        <v>1944</v>
      </c>
      <c r="I239" s="118" t="s">
        <v>2852</v>
      </c>
      <c r="J239" s="118" t="s">
        <v>2892</v>
      </c>
      <c r="K239" s="120">
        <v>39425512.25</v>
      </c>
      <c r="L239" s="120">
        <v>39425512.25</v>
      </c>
      <c r="M239" s="120">
        <v>36140052.895833336</v>
      </c>
      <c r="N239" s="120">
        <v>34614892.710000008</v>
      </c>
      <c r="O239" s="120">
        <v>-1525160.1858333333</v>
      </c>
      <c r="P239" s="120">
        <v>-4.2201382223465771</v>
      </c>
      <c r="Q239" s="118" t="s">
        <v>2890</v>
      </c>
    </row>
    <row r="240" spans="1:17" ht="19.5" hidden="1" customHeight="1">
      <c r="A240" s="117">
        <v>45169</v>
      </c>
      <c r="B240" s="118" t="s">
        <v>2899</v>
      </c>
      <c r="C240" s="118" t="s">
        <v>16</v>
      </c>
      <c r="D240" s="118" t="s">
        <v>2019</v>
      </c>
      <c r="E240" s="118" t="s">
        <v>471</v>
      </c>
      <c r="F240" s="118" t="s">
        <v>472</v>
      </c>
      <c r="G240" s="118" t="s">
        <v>2902</v>
      </c>
      <c r="H240" s="118" t="s">
        <v>1944</v>
      </c>
      <c r="I240" s="118" t="s">
        <v>2853</v>
      </c>
      <c r="J240" s="118" t="s">
        <v>2893</v>
      </c>
      <c r="K240" s="120">
        <v>46866494.119999997</v>
      </c>
      <c r="L240" s="120">
        <v>46866494.119999997</v>
      </c>
      <c r="M240" s="120">
        <v>42960952.943333335</v>
      </c>
      <c r="N240" s="120">
        <v>29532302.77</v>
      </c>
      <c r="O240" s="120">
        <v>-13428650.173333334</v>
      </c>
      <c r="P240" s="120">
        <v>-31.257803315131504</v>
      </c>
      <c r="Q240" s="118" t="s">
        <v>2890</v>
      </c>
    </row>
    <row r="241" spans="1:17" ht="19.5" hidden="1" customHeight="1">
      <c r="A241" s="117">
        <v>45169</v>
      </c>
      <c r="B241" s="118" t="s">
        <v>2899</v>
      </c>
      <c r="C241" s="118" t="s">
        <v>16</v>
      </c>
      <c r="D241" s="118" t="s">
        <v>2019</v>
      </c>
      <c r="E241" s="118" t="s">
        <v>471</v>
      </c>
      <c r="F241" s="118" t="s">
        <v>472</v>
      </c>
      <c r="G241" s="118" t="s">
        <v>2902</v>
      </c>
      <c r="H241" s="118" t="s">
        <v>1944</v>
      </c>
      <c r="I241" s="118" t="s">
        <v>2854</v>
      </c>
      <c r="J241" s="118" t="s">
        <v>2894</v>
      </c>
      <c r="K241" s="120">
        <v>35122563</v>
      </c>
      <c r="L241" s="120">
        <v>-35122563</v>
      </c>
      <c r="M241" s="120">
        <v>-32195682.75</v>
      </c>
      <c r="N241" s="120">
        <v>-11086457.180000002</v>
      </c>
      <c r="O241" s="120">
        <v>21109225.57</v>
      </c>
      <c r="P241" s="120">
        <v>-65.565391900254085</v>
      </c>
      <c r="Q241" s="118" t="s">
        <v>2891</v>
      </c>
    </row>
    <row r="242" spans="1:17" ht="19.5" hidden="1" customHeight="1">
      <c r="A242" s="117">
        <v>45169</v>
      </c>
      <c r="B242" s="118" t="s">
        <v>2899</v>
      </c>
      <c r="C242" s="118" t="s">
        <v>16</v>
      </c>
      <c r="D242" s="118" t="s">
        <v>2019</v>
      </c>
      <c r="E242" s="118" t="s">
        <v>473</v>
      </c>
      <c r="F242" s="118" t="s">
        <v>474</v>
      </c>
      <c r="G242" s="118" t="s">
        <v>2811</v>
      </c>
      <c r="H242" s="118" t="s">
        <v>2900</v>
      </c>
      <c r="I242" s="122" t="s">
        <v>2790</v>
      </c>
      <c r="J242" s="118" t="s">
        <v>2791</v>
      </c>
      <c r="K242" s="120">
        <v>36104672.490000002</v>
      </c>
      <c r="L242" s="120">
        <v>44230615.5</v>
      </c>
      <c r="M242" s="120">
        <v>40544730.875</v>
      </c>
      <c r="N242" s="120">
        <v>28750835.959999993</v>
      </c>
      <c r="O242" s="120">
        <v>-11793894.914999999</v>
      </c>
      <c r="P242" s="120">
        <v>-29.088600813162998</v>
      </c>
      <c r="Q242" s="118" t="s">
        <v>2890</v>
      </c>
    </row>
    <row r="243" spans="1:17" ht="19.5" hidden="1" customHeight="1">
      <c r="A243" s="117">
        <v>45169</v>
      </c>
      <c r="B243" s="118" t="s">
        <v>2899</v>
      </c>
      <c r="C243" s="118" t="s">
        <v>16</v>
      </c>
      <c r="D243" s="118" t="s">
        <v>2019</v>
      </c>
      <c r="E243" s="118" t="s">
        <v>473</v>
      </c>
      <c r="F243" s="118" t="s">
        <v>474</v>
      </c>
      <c r="G243" s="118" t="s">
        <v>2811</v>
      </c>
      <c r="H243" s="118" t="s">
        <v>2900</v>
      </c>
      <c r="I243" s="122" t="s">
        <v>2792</v>
      </c>
      <c r="J243" s="118" t="s">
        <v>2793</v>
      </c>
      <c r="K243" s="120">
        <v>141200</v>
      </c>
      <c r="L243" s="120">
        <v>151700</v>
      </c>
      <c r="M243" s="120">
        <v>139058.33333333334</v>
      </c>
      <c r="N243" s="120">
        <v>130850</v>
      </c>
      <c r="O243" s="120">
        <v>-8208.3333333333339</v>
      </c>
      <c r="P243" s="120">
        <v>-5.9027985857254155</v>
      </c>
      <c r="Q243" s="118" t="s">
        <v>2890</v>
      </c>
    </row>
    <row r="244" spans="1:17" ht="19.5" hidden="1" customHeight="1">
      <c r="A244" s="117">
        <v>45169</v>
      </c>
      <c r="B244" s="118" t="s">
        <v>2899</v>
      </c>
      <c r="C244" s="118" t="s">
        <v>16</v>
      </c>
      <c r="D244" s="118" t="s">
        <v>2019</v>
      </c>
      <c r="E244" s="118" t="s">
        <v>473</v>
      </c>
      <c r="F244" s="118" t="s">
        <v>474</v>
      </c>
      <c r="G244" s="118" t="s">
        <v>2811</v>
      </c>
      <c r="H244" s="118" t="s">
        <v>2900</v>
      </c>
      <c r="I244" s="122" t="s">
        <v>2794</v>
      </c>
      <c r="J244" s="118" t="s">
        <v>2795</v>
      </c>
      <c r="K244" s="120">
        <v>625787</v>
      </c>
      <c r="L244" s="120">
        <v>70000</v>
      </c>
      <c r="M244" s="120">
        <v>64166.666666666672</v>
      </c>
      <c r="N244" s="120">
        <v>92482</v>
      </c>
      <c r="O244" s="120">
        <v>28315.333333333336</v>
      </c>
      <c r="P244" s="120">
        <v>44.127792207792204</v>
      </c>
      <c r="Q244" s="118" t="s">
        <v>2891</v>
      </c>
    </row>
    <row r="245" spans="1:17" ht="19.5" hidden="1" customHeight="1">
      <c r="A245" s="117">
        <v>45169</v>
      </c>
      <c r="B245" s="118" t="s">
        <v>2899</v>
      </c>
      <c r="C245" s="118" t="s">
        <v>16</v>
      </c>
      <c r="D245" s="118" t="s">
        <v>2019</v>
      </c>
      <c r="E245" s="118" t="s">
        <v>473</v>
      </c>
      <c r="F245" s="118" t="s">
        <v>474</v>
      </c>
      <c r="G245" s="118" t="s">
        <v>2811</v>
      </c>
      <c r="H245" s="118" t="s">
        <v>2900</v>
      </c>
      <c r="I245" s="122" t="s">
        <v>2865</v>
      </c>
      <c r="J245" s="118" t="s">
        <v>2796</v>
      </c>
      <c r="K245" s="120">
        <v>1569250.64</v>
      </c>
      <c r="L245" s="120">
        <v>877885.9</v>
      </c>
      <c r="M245" s="120">
        <v>804728.7416666667</v>
      </c>
      <c r="N245" s="120">
        <v>681809</v>
      </c>
      <c r="O245" s="120">
        <v>-122919.74166666665</v>
      </c>
      <c r="P245" s="120">
        <v>-15.274680187523643</v>
      </c>
      <c r="Q245" s="118" t="s">
        <v>2890</v>
      </c>
    </row>
    <row r="246" spans="1:17" ht="19.5" hidden="1" customHeight="1">
      <c r="A246" s="117">
        <v>45169</v>
      </c>
      <c r="B246" s="118" t="s">
        <v>2899</v>
      </c>
      <c r="C246" s="118" t="s">
        <v>16</v>
      </c>
      <c r="D246" s="118" t="s">
        <v>2019</v>
      </c>
      <c r="E246" s="118" t="s">
        <v>473</v>
      </c>
      <c r="F246" s="118" t="s">
        <v>474</v>
      </c>
      <c r="G246" s="118" t="s">
        <v>2811</v>
      </c>
      <c r="H246" s="118" t="s">
        <v>2900</v>
      </c>
      <c r="I246" s="122" t="s">
        <v>2797</v>
      </c>
      <c r="J246" s="118" t="s">
        <v>2798</v>
      </c>
      <c r="K246" s="120">
        <v>10238203.199999999</v>
      </c>
      <c r="L246" s="120">
        <v>6813980.7999999998</v>
      </c>
      <c r="M246" s="120">
        <v>6246149.0666666673</v>
      </c>
      <c r="N246" s="120">
        <v>4904219.22</v>
      </c>
      <c r="O246" s="120">
        <v>-1341929.8466666667</v>
      </c>
      <c r="P246" s="120">
        <v>-21.484114969782556</v>
      </c>
      <c r="Q246" s="118" t="s">
        <v>2890</v>
      </c>
    </row>
    <row r="247" spans="1:17" ht="19.5" hidden="1" customHeight="1">
      <c r="A247" s="117">
        <v>45169</v>
      </c>
      <c r="B247" s="118" t="s">
        <v>2899</v>
      </c>
      <c r="C247" s="118" t="s">
        <v>16</v>
      </c>
      <c r="D247" s="118" t="s">
        <v>2019</v>
      </c>
      <c r="E247" s="118" t="s">
        <v>473</v>
      </c>
      <c r="F247" s="118" t="s">
        <v>474</v>
      </c>
      <c r="G247" s="118" t="s">
        <v>2811</v>
      </c>
      <c r="H247" s="118" t="s">
        <v>2900</v>
      </c>
      <c r="I247" s="122" t="s">
        <v>2799</v>
      </c>
      <c r="J247" s="118" t="s">
        <v>2800</v>
      </c>
      <c r="K247" s="120">
        <v>10383148.41</v>
      </c>
      <c r="L247" s="120">
        <v>2270452</v>
      </c>
      <c r="M247" s="120">
        <v>2081247.6666666667</v>
      </c>
      <c r="N247" s="120">
        <v>992482.83999999985</v>
      </c>
      <c r="O247" s="120">
        <v>-1088764.8266666667</v>
      </c>
      <c r="P247" s="120">
        <v>-52.313083354007361</v>
      </c>
      <c r="Q247" s="118" t="s">
        <v>2890</v>
      </c>
    </row>
    <row r="248" spans="1:17" ht="19.5" hidden="1" customHeight="1">
      <c r="A248" s="117">
        <v>45169</v>
      </c>
      <c r="B248" s="118" t="s">
        <v>2899</v>
      </c>
      <c r="C248" s="118" t="s">
        <v>16</v>
      </c>
      <c r="D248" s="118" t="s">
        <v>2019</v>
      </c>
      <c r="E248" s="118" t="s">
        <v>473</v>
      </c>
      <c r="F248" s="118" t="s">
        <v>474</v>
      </c>
      <c r="G248" s="118" t="s">
        <v>2811</v>
      </c>
      <c r="H248" s="118" t="s">
        <v>2900</v>
      </c>
      <c r="I248" s="122" t="s">
        <v>2801</v>
      </c>
      <c r="J248" s="118" t="s">
        <v>2802</v>
      </c>
      <c r="K248" s="120">
        <v>114663.66</v>
      </c>
      <c r="L248" s="120">
        <v>105717</v>
      </c>
      <c r="M248" s="120">
        <v>96907.25</v>
      </c>
      <c r="N248" s="120">
        <v>56522.75</v>
      </c>
      <c r="O248" s="120">
        <v>-40384.5</v>
      </c>
      <c r="P248" s="120">
        <v>-41.673352612936597</v>
      </c>
      <c r="Q248" s="118" t="s">
        <v>2890</v>
      </c>
    </row>
    <row r="249" spans="1:17" ht="19.5" hidden="1" customHeight="1">
      <c r="A249" s="117">
        <v>45169</v>
      </c>
      <c r="B249" s="118" t="s">
        <v>2899</v>
      </c>
      <c r="C249" s="118" t="s">
        <v>16</v>
      </c>
      <c r="D249" s="118" t="s">
        <v>2019</v>
      </c>
      <c r="E249" s="118" t="s">
        <v>473</v>
      </c>
      <c r="F249" s="118" t="s">
        <v>474</v>
      </c>
      <c r="G249" s="118" t="s">
        <v>2811</v>
      </c>
      <c r="H249" s="118" t="s">
        <v>2900</v>
      </c>
      <c r="I249" s="122" t="s">
        <v>2803</v>
      </c>
      <c r="J249" s="118" t="s">
        <v>2804</v>
      </c>
      <c r="K249" s="120">
        <v>40964988.939999998</v>
      </c>
      <c r="L249" s="120">
        <v>3862661</v>
      </c>
      <c r="M249" s="120">
        <v>3540772.5833333335</v>
      </c>
      <c r="N249" s="120">
        <v>3371388.75</v>
      </c>
      <c r="O249" s="120">
        <v>-169383.83333333331</v>
      </c>
      <c r="P249" s="120">
        <v>-4.7838100117086029</v>
      </c>
      <c r="Q249" s="118" t="s">
        <v>2890</v>
      </c>
    </row>
    <row r="250" spans="1:17" ht="19.5" hidden="1" customHeight="1">
      <c r="A250" s="117">
        <v>45169</v>
      </c>
      <c r="B250" s="118" t="s">
        <v>2899</v>
      </c>
      <c r="C250" s="118" t="s">
        <v>16</v>
      </c>
      <c r="D250" s="118" t="s">
        <v>2019</v>
      </c>
      <c r="E250" s="118" t="s">
        <v>473</v>
      </c>
      <c r="F250" s="118" t="s">
        <v>474</v>
      </c>
      <c r="G250" s="118" t="s">
        <v>2811</v>
      </c>
      <c r="H250" s="118" t="s">
        <v>2900</v>
      </c>
      <c r="I250" s="122" t="s">
        <v>2805</v>
      </c>
      <c r="J250" s="118" t="s">
        <v>2806</v>
      </c>
      <c r="K250" s="120">
        <v>38816613.329999998</v>
      </c>
      <c r="L250" s="120">
        <v>38278916.299999997</v>
      </c>
      <c r="M250" s="120">
        <v>35089006.608333334</v>
      </c>
      <c r="N250" s="120">
        <v>35009046.109999999</v>
      </c>
      <c r="O250" s="120">
        <v>-79960.498333333322</v>
      </c>
      <c r="P250" s="120">
        <v>-0.22787905974614686</v>
      </c>
      <c r="Q250" s="118" t="s">
        <v>2890</v>
      </c>
    </row>
    <row r="251" spans="1:17" ht="19.5" hidden="1" customHeight="1">
      <c r="A251" s="117">
        <v>45169</v>
      </c>
      <c r="B251" s="118" t="s">
        <v>2899</v>
      </c>
      <c r="C251" s="118" t="s">
        <v>16</v>
      </c>
      <c r="D251" s="118" t="s">
        <v>2019</v>
      </c>
      <c r="E251" s="118" t="s">
        <v>473</v>
      </c>
      <c r="F251" s="118" t="s">
        <v>474</v>
      </c>
      <c r="G251" s="118" t="s">
        <v>2811</v>
      </c>
      <c r="H251" s="118" t="s">
        <v>2900</v>
      </c>
      <c r="I251" s="122" t="s">
        <v>2807</v>
      </c>
      <c r="J251" s="118" t="s">
        <v>2808</v>
      </c>
      <c r="K251" s="120">
        <v>13741473.050000001</v>
      </c>
      <c r="L251" s="120">
        <v>15504742.84</v>
      </c>
      <c r="M251" s="120">
        <v>14212680.936666666</v>
      </c>
      <c r="N251" s="120">
        <v>7795562.25</v>
      </c>
      <c r="O251" s="120">
        <v>-6417118.6866666665</v>
      </c>
      <c r="P251" s="120">
        <v>-45.150656060331485</v>
      </c>
      <c r="Q251" s="118" t="s">
        <v>2890</v>
      </c>
    </row>
    <row r="252" spans="1:17" ht="19.5" hidden="1" customHeight="1">
      <c r="A252" s="117">
        <v>45169</v>
      </c>
      <c r="B252" s="118" t="s">
        <v>2899</v>
      </c>
      <c r="C252" s="118" t="s">
        <v>16</v>
      </c>
      <c r="D252" s="118" t="s">
        <v>2019</v>
      </c>
      <c r="E252" s="118" t="s">
        <v>473</v>
      </c>
      <c r="F252" s="118" t="s">
        <v>474</v>
      </c>
      <c r="G252" s="118" t="s">
        <v>2811</v>
      </c>
      <c r="H252" s="118" t="s">
        <v>2900</v>
      </c>
      <c r="I252" s="122" t="s">
        <v>2870</v>
      </c>
      <c r="J252" s="118" t="s">
        <v>2871</v>
      </c>
      <c r="K252" s="120">
        <v>0</v>
      </c>
      <c r="L252" s="121"/>
      <c r="M252" s="121"/>
      <c r="N252" s="120">
        <v>0</v>
      </c>
      <c r="O252" s="121"/>
      <c r="P252" s="121"/>
      <c r="Q252" s="118" t="s">
        <v>2895</v>
      </c>
    </row>
    <row r="253" spans="1:17" ht="19.5" hidden="1" customHeight="1">
      <c r="A253" s="117">
        <v>45169</v>
      </c>
      <c r="B253" s="118" t="s">
        <v>2899</v>
      </c>
      <c r="C253" s="118" t="s">
        <v>16</v>
      </c>
      <c r="D253" s="118" t="s">
        <v>2019</v>
      </c>
      <c r="E253" s="118" t="s">
        <v>473</v>
      </c>
      <c r="F253" s="118" t="s">
        <v>474</v>
      </c>
      <c r="G253" s="118" t="s">
        <v>2811</v>
      </c>
      <c r="H253" s="118" t="s">
        <v>2900</v>
      </c>
      <c r="I253" s="122" t="s">
        <v>2809</v>
      </c>
      <c r="J253" s="118" t="s">
        <v>2810</v>
      </c>
      <c r="K253" s="120">
        <v>1544459.88</v>
      </c>
      <c r="L253" s="120">
        <v>1084700</v>
      </c>
      <c r="M253" s="120">
        <v>994308.33333333337</v>
      </c>
      <c r="N253" s="120">
        <v>1084700</v>
      </c>
      <c r="O253" s="120">
        <v>90391.666666666672</v>
      </c>
      <c r="P253" s="120">
        <v>9.0909090909090917</v>
      </c>
      <c r="Q253" s="118" t="s">
        <v>2891</v>
      </c>
    </row>
    <row r="254" spans="1:17" ht="19.5" hidden="1" customHeight="1">
      <c r="A254" s="117">
        <v>45169</v>
      </c>
      <c r="B254" s="118" t="s">
        <v>2899</v>
      </c>
      <c r="C254" s="118" t="s">
        <v>16</v>
      </c>
      <c r="D254" s="118" t="s">
        <v>2019</v>
      </c>
      <c r="E254" s="118" t="s">
        <v>473</v>
      </c>
      <c r="F254" s="118" t="s">
        <v>474</v>
      </c>
      <c r="G254" s="118" t="s">
        <v>2839</v>
      </c>
      <c r="H254" s="118" t="s">
        <v>2900</v>
      </c>
      <c r="I254" s="123" t="s">
        <v>2812</v>
      </c>
      <c r="J254" s="118" t="s">
        <v>2813</v>
      </c>
      <c r="K254" s="120">
        <v>7507548.5</v>
      </c>
      <c r="L254" s="120">
        <v>7931405.71</v>
      </c>
      <c r="M254" s="120">
        <v>7270455.2341666669</v>
      </c>
      <c r="N254" s="120">
        <v>8126356.4199999999</v>
      </c>
      <c r="O254" s="120">
        <v>855901.18583333329</v>
      </c>
      <c r="P254" s="120">
        <v>11.772319040094276</v>
      </c>
      <c r="Q254" s="118" t="s">
        <v>2890</v>
      </c>
    </row>
    <row r="255" spans="1:17" ht="19.5" hidden="1" customHeight="1">
      <c r="A255" s="117">
        <v>45169</v>
      </c>
      <c r="B255" s="118" t="s">
        <v>2899</v>
      </c>
      <c r="C255" s="118" t="s">
        <v>16</v>
      </c>
      <c r="D255" s="118" t="s">
        <v>2019</v>
      </c>
      <c r="E255" s="118" t="s">
        <v>473</v>
      </c>
      <c r="F255" s="118" t="s">
        <v>474</v>
      </c>
      <c r="G255" s="118" t="s">
        <v>2839</v>
      </c>
      <c r="H255" s="118" t="s">
        <v>2900</v>
      </c>
      <c r="I255" s="123" t="s">
        <v>2814</v>
      </c>
      <c r="J255" s="118" t="s">
        <v>2815</v>
      </c>
      <c r="K255" s="120">
        <v>1477936.98</v>
      </c>
      <c r="L255" s="120">
        <v>2570849.1800000002</v>
      </c>
      <c r="M255" s="120">
        <v>2356611.7483333335</v>
      </c>
      <c r="N255" s="120">
        <v>1300531.3899999999</v>
      </c>
      <c r="O255" s="120">
        <v>-1056080.3583333334</v>
      </c>
      <c r="P255" s="120">
        <v>-44.813506470899384</v>
      </c>
      <c r="Q255" s="118" t="s">
        <v>2891</v>
      </c>
    </row>
    <row r="256" spans="1:17" ht="19.5" hidden="1" customHeight="1">
      <c r="A256" s="117">
        <v>45169</v>
      </c>
      <c r="B256" s="118" t="s">
        <v>2899</v>
      </c>
      <c r="C256" s="118" t="s">
        <v>16</v>
      </c>
      <c r="D256" s="118" t="s">
        <v>2019</v>
      </c>
      <c r="E256" s="118" t="s">
        <v>473</v>
      </c>
      <c r="F256" s="118" t="s">
        <v>474</v>
      </c>
      <c r="G256" s="118" t="s">
        <v>2839</v>
      </c>
      <c r="H256" s="118" t="s">
        <v>2900</v>
      </c>
      <c r="I256" s="123" t="s">
        <v>2816</v>
      </c>
      <c r="J256" s="118" t="s">
        <v>2817</v>
      </c>
      <c r="K256" s="120">
        <v>148936.88</v>
      </c>
      <c r="L256" s="120">
        <v>412955</v>
      </c>
      <c r="M256" s="120">
        <v>378542.08333333337</v>
      </c>
      <c r="N256" s="120">
        <v>333420.79999999999</v>
      </c>
      <c r="O256" s="120">
        <v>-45121.283333333333</v>
      </c>
      <c r="P256" s="120">
        <v>-11.919753528064362</v>
      </c>
      <c r="Q256" s="118" t="s">
        <v>2891</v>
      </c>
    </row>
    <row r="257" spans="1:17" ht="19.5" hidden="1" customHeight="1">
      <c r="A257" s="117">
        <v>45169</v>
      </c>
      <c r="B257" s="118" t="s">
        <v>2899</v>
      </c>
      <c r="C257" s="118" t="s">
        <v>16</v>
      </c>
      <c r="D257" s="118" t="s">
        <v>2019</v>
      </c>
      <c r="E257" s="118" t="s">
        <v>473</v>
      </c>
      <c r="F257" s="118" t="s">
        <v>474</v>
      </c>
      <c r="G257" s="118" t="s">
        <v>2839</v>
      </c>
      <c r="H257" s="118" t="s">
        <v>2900</v>
      </c>
      <c r="I257" s="123" t="s">
        <v>2818</v>
      </c>
      <c r="J257" s="118" t="s">
        <v>2819</v>
      </c>
      <c r="K257" s="120">
        <v>5160135.21</v>
      </c>
      <c r="L257" s="120">
        <v>3078177</v>
      </c>
      <c r="M257" s="120">
        <v>2821662.25</v>
      </c>
      <c r="N257" s="120">
        <v>2742755.84</v>
      </c>
      <c r="O257" s="120">
        <v>-78906.41</v>
      </c>
      <c r="P257" s="120">
        <v>-2.7964512761936691</v>
      </c>
      <c r="Q257" s="118" t="s">
        <v>2891</v>
      </c>
    </row>
    <row r="258" spans="1:17" ht="19.5" hidden="1" customHeight="1">
      <c r="A258" s="117">
        <v>45169</v>
      </c>
      <c r="B258" s="118" t="s">
        <v>2899</v>
      </c>
      <c r="C258" s="118" t="s">
        <v>16</v>
      </c>
      <c r="D258" s="118" t="s">
        <v>2019</v>
      </c>
      <c r="E258" s="118" t="s">
        <v>473</v>
      </c>
      <c r="F258" s="118" t="s">
        <v>474</v>
      </c>
      <c r="G258" s="118" t="s">
        <v>2839</v>
      </c>
      <c r="H258" s="118" t="s">
        <v>2900</v>
      </c>
      <c r="I258" s="123" t="s">
        <v>2820</v>
      </c>
      <c r="J258" s="118" t="s">
        <v>2821</v>
      </c>
      <c r="K258" s="120">
        <v>38898173.729999997</v>
      </c>
      <c r="L258" s="120">
        <v>38278916.299999997</v>
      </c>
      <c r="M258" s="120">
        <v>35089006.608333334</v>
      </c>
      <c r="N258" s="120">
        <v>35101375.390000001</v>
      </c>
      <c r="O258" s="120">
        <v>12368.781666666668</v>
      </c>
      <c r="P258" s="120">
        <v>3.524973449584403E-2</v>
      </c>
      <c r="Q258" s="118" t="s">
        <v>2890</v>
      </c>
    </row>
    <row r="259" spans="1:17" ht="19.5" hidden="1" customHeight="1">
      <c r="A259" s="117">
        <v>45169</v>
      </c>
      <c r="B259" s="118" t="s">
        <v>2899</v>
      </c>
      <c r="C259" s="118" t="s">
        <v>16</v>
      </c>
      <c r="D259" s="118" t="s">
        <v>2019</v>
      </c>
      <c r="E259" s="118" t="s">
        <v>473</v>
      </c>
      <c r="F259" s="118" t="s">
        <v>474</v>
      </c>
      <c r="G259" s="118" t="s">
        <v>2839</v>
      </c>
      <c r="H259" s="118" t="s">
        <v>2900</v>
      </c>
      <c r="I259" s="123" t="s">
        <v>2822</v>
      </c>
      <c r="J259" s="118" t="s">
        <v>2846</v>
      </c>
      <c r="K259" s="120">
        <v>5232061.5</v>
      </c>
      <c r="L259" s="120">
        <v>6739933.7300000004</v>
      </c>
      <c r="M259" s="120">
        <v>6178272.5858333334</v>
      </c>
      <c r="N259" s="120">
        <v>6100097.6500000004</v>
      </c>
      <c r="O259" s="120">
        <v>-78174.935833333337</v>
      </c>
      <c r="P259" s="120">
        <v>-1.2653202775900023</v>
      </c>
      <c r="Q259" s="118" t="s">
        <v>2891</v>
      </c>
    </row>
    <row r="260" spans="1:17" ht="19.5" hidden="1" customHeight="1">
      <c r="A260" s="117">
        <v>45169</v>
      </c>
      <c r="B260" s="118" t="s">
        <v>2899</v>
      </c>
      <c r="C260" s="118" t="s">
        <v>16</v>
      </c>
      <c r="D260" s="118" t="s">
        <v>2019</v>
      </c>
      <c r="E260" s="118" t="s">
        <v>473</v>
      </c>
      <c r="F260" s="118" t="s">
        <v>474</v>
      </c>
      <c r="G260" s="118" t="s">
        <v>2839</v>
      </c>
      <c r="H260" s="118" t="s">
        <v>2900</v>
      </c>
      <c r="I260" s="123" t="s">
        <v>2823</v>
      </c>
      <c r="J260" s="118" t="s">
        <v>2824</v>
      </c>
      <c r="K260" s="120">
        <v>14043453.33</v>
      </c>
      <c r="L260" s="120">
        <v>13530820</v>
      </c>
      <c r="M260" s="120">
        <v>12403251.666666668</v>
      </c>
      <c r="N260" s="120">
        <v>12431422.709999999</v>
      </c>
      <c r="O260" s="120">
        <v>28171.043333333335</v>
      </c>
      <c r="P260" s="120">
        <v>0.22712627374192601</v>
      </c>
      <c r="Q260" s="118" t="s">
        <v>2890</v>
      </c>
    </row>
    <row r="261" spans="1:17" ht="19.5" hidden="1" customHeight="1">
      <c r="A261" s="117">
        <v>45169</v>
      </c>
      <c r="B261" s="118" t="s">
        <v>2899</v>
      </c>
      <c r="C261" s="118" t="s">
        <v>16</v>
      </c>
      <c r="D261" s="118" t="s">
        <v>2019</v>
      </c>
      <c r="E261" s="118" t="s">
        <v>473</v>
      </c>
      <c r="F261" s="118" t="s">
        <v>474</v>
      </c>
      <c r="G261" s="118" t="s">
        <v>2839</v>
      </c>
      <c r="H261" s="118" t="s">
        <v>2900</v>
      </c>
      <c r="I261" s="123" t="s">
        <v>2825</v>
      </c>
      <c r="J261" s="118" t="s">
        <v>2826</v>
      </c>
      <c r="K261" s="120">
        <v>8207626.2599999998</v>
      </c>
      <c r="L261" s="120">
        <v>2282167.36</v>
      </c>
      <c r="M261" s="120">
        <v>2091986.7466666666</v>
      </c>
      <c r="N261" s="120">
        <v>1880538.1399999997</v>
      </c>
      <c r="O261" s="120">
        <v>-211448.60666666666</v>
      </c>
      <c r="P261" s="120">
        <v>-10.107550012139656</v>
      </c>
      <c r="Q261" s="118" t="s">
        <v>2891</v>
      </c>
    </row>
    <row r="262" spans="1:17" ht="19.5" hidden="1" customHeight="1">
      <c r="A262" s="117">
        <v>45169</v>
      </c>
      <c r="B262" s="118" t="s">
        <v>2899</v>
      </c>
      <c r="C262" s="118" t="s">
        <v>16</v>
      </c>
      <c r="D262" s="118" t="s">
        <v>2019</v>
      </c>
      <c r="E262" s="118" t="s">
        <v>473</v>
      </c>
      <c r="F262" s="118" t="s">
        <v>474</v>
      </c>
      <c r="G262" s="118" t="s">
        <v>2839</v>
      </c>
      <c r="H262" s="118" t="s">
        <v>2900</v>
      </c>
      <c r="I262" s="123" t="s">
        <v>2827</v>
      </c>
      <c r="J262" s="118" t="s">
        <v>2828</v>
      </c>
      <c r="K262" s="120">
        <v>6534093.46</v>
      </c>
      <c r="L262" s="120">
        <v>9545344.4600000009</v>
      </c>
      <c r="M262" s="120">
        <v>8749899.0883333329</v>
      </c>
      <c r="N262" s="120">
        <v>8590537.7300000004</v>
      </c>
      <c r="O262" s="120">
        <v>-159361.35833333334</v>
      </c>
      <c r="P262" s="120">
        <v>-1.8212936712129355</v>
      </c>
      <c r="Q262" s="118" t="s">
        <v>2891</v>
      </c>
    </row>
    <row r="263" spans="1:17" ht="19.5" hidden="1" customHeight="1">
      <c r="A263" s="117">
        <v>45169</v>
      </c>
      <c r="B263" s="118" t="s">
        <v>2899</v>
      </c>
      <c r="C263" s="118" t="s">
        <v>16</v>
      </c>
      <c r="D263" s="118" t="s">
        <v>2019</v>
      </c>
      <c r="E263" s="118" t="s">
        <v>473</v>
      </c>
      <c r="F263" s="118" t="s">
        <v>474</v>
      </c>
      <c r="G263" s="118" t="s">
        <v>2839</v>
      </c>
      <c r="H263" s="118" t="s">
        <v>2900</v>
      </c>
      <c r="I263" s="123" t="s">
        <v>2829</v>
      </c>
      <c r="J263" s="118" t="s">
        <v>2830</v>
      </c>
      <c r="K263" s="120">
        <v>2358606.66</v>
      </c>
      <c r="L263" s="120">
        <v>3145818.22</v>
      </c>
      <c r="M263" s="120">
        <v>2883666.7016666667</v>
      </c>
      <c r="N263" s="120">
        <v>2839480.8400000003</v>
      </c>
      <c r="O263" s="120">
        <v>-44185.861666666664</v>
      </c>
      <c r="P263" s="120">
        <v>-1.5322804692070917</v>
      </c>
      <c r="Q263" s="118" t="s">
        <v>2891</v>
      </c>
    </row>
    <row r="264" spans="1:17" ht="19.5" hidden="1" customHeight="1">
      <c r="A264" s="117">
        <v>45169</v>
      </c>
      <c r="B264" s="118" t="s">
        <v>2899</v>
      </c>
      <c r="C264" s="118" t="s">
        <v>16</v>
      </c>
      <c r="D264" s="118" t="s">
        <v>2019</v>
      </c>
      <c r="E264" s="118" t="s">
        <v>473</v>
      </c>
      <c r="F264" s="118" t="s">
        <v>474</v>
      </c>
      <c r="G264" s="118" t="s">
        <v>2839</v>
      </c>
      <c r="H264" s="118" t="s">
        <v>2900</v>
      </c>
      <c r="I264" s="123" t="s">
        <v>2831</v>
      </c>
      <c r="J264" s="118" t="s">
        <v>2832</v>
      </c>
      <c r="K264" s="120">
        <v>4021384.89</v>
      </c>
      <c r="L264" s="120">
        <v>3209026.66</v>
      </c>
      <c r="M264" s="120">
        <v>2941607.7716666665</v>
      </c>
      <c r="N264" s="120">
        <v>2361127.98</v>
      </c>
      <c r="O264" s="120">
        <v>-580479.79166666663</v>
      </c>
      <c r="P264" s="120">
        <v>-19.733419161378414</v>
      </c>
      <c r="Q264" s="118" t="s">
        <v>2891</v>
      </c>
    </row>
    <row r="265" spans="1:17" ht="19.5" hidden="1" customHeight="1">
      <c r="A265" s="117">
        <v>45169</v>
      </c>
      <c r="B265" s="118" t="s">
        <v>2899</v>
      </c>
      <c r="C265" s="118" t="s">
        <v>16</v>
      </c>
      <c r="D265" s="118" t="s">
        <v>2019</v>
      </c>
      <c r="E265" s="118" t="s">
        <v>473</v>
      </c>
      <c r="F265" s="118" t="s">
        <v>474</v>
      </c>
      <c r="G265" s="118" t="s">
        <v>2839</v>
      </c>
      <c r="H265" s="118" t="s">
        <v>2900</v>
      </c>
      <c r="I265" s="123" t="s">
        <v>2833</v>
      </c>
      <c r="J265" s="118" t="s">
        <v>2834</v>
      </c>
      <c r="K265" s="120">
        <v>5932102.6500000004</v>
      </c>
      <c r="L265" s="120">
        <v>5889575.1600000001</v>
      </c>
      <c r="M265" s="120">
        <v>5398777.2300000004</v>
      </c>
      <c r="N265" s="120">
        <v>5090077.0500000007</v>
      </c>
      <c r="O265" s="120">
        <v>-308700.18</v>
      </c>
      <c r="P265" s="120">
        <v>-5.7179647695891322</v>
      </c>
      <c r="Q265" s="118" t="s">
        <v>2891</v>
      </c>
    </row>
    <row r="266" spans="1:17" ht="19.5" hidden="1" customHeight="1">
      <c r="A266" s="117">
        <v>45169</v>
      </c>
      <c r="B266" s="118" t="s">
        <v>2899</v>
      </c>
      <c r="C266" s="118" t="s">
        <v>16</v>
      </c>
      <c r="D266" s="118" t="s">
        <v>2019</v>
      </c>
      <c r="E266" s="118" t="s">
        <v>473</v>
      </c>
      <c r="F266" s="118" t="s">
        <v>474</v>
      </c>
      <c r="G266" s="118" t="s">
        <v>2839</v>
      </c>
      <c r="H266" s="118" t="s">
        <v>2900</v>
      </c>
      <c r="I266" s="123" t="s">
        <v>2835</v>
      </c>
      <c r="J266" s="118" t="s">
        <v>2836</v>
      </c>
      <c r="K266" s="120">
        <v>9720.4500000000007</v>
      </c>
      <c r="L266" s="120">
        <v>6600</v>
      </c>
      <c r="M266" s="120">
        <v>6050</v>
      </c>
      <c r="N266" s="120">
        <v>3684.8199999999997</v>
      </c>
      <c r="O266" s="120">
        <v>-2365.1799999999998</v>
      </c>
      <c r="P266" s="120">
        <v>-39.09388429752066</v>
      </c>
      <c r="Q266" s="118" t="s">
        <v>2891</v>
      </c>
    </row>
    <row r="267" spans="1:17" ht="19.5" hidden="1" customHeight="1">
      <c r="A267" s="117">
        <v>45169</v>
      </c>
      <c r="B267" s="118" t="s">
        <v>2899</v>
      </c>
      <c r="C267" s="118" t="s">
        <v>16</v>
      </c>
      <c r="D267" s="118" t="s">
        <v>2019</v>
      </c>
      <c r="E267" s="118" t="s">
        <v>473</v>
      </c>
      <c r="F267" s="118" t="s">
        <v>474</v>
      </c>
      <c r="G267" s="118" t="s">
        <v>2839</v>
      </c>
      <c r="H267" s="118" t="s">
        <v>2900</v>
      </c>
      <c r="I267" s="123" t="s">
        <v>2837</v>
      </c>
      <c r="J267" s="118" t="s">
        <v>2838</v>
      </c>
      <c r="K267" s="120">
        <v>10004734.93</v>
      </c>
      <c r="L267" s="120">
        <v>15699861</v>
      </c>
      <c r="M267" s="120">
        <v>14391539.25</v>
      </c>
      <c r="N267" s="120">
        <v>16180824.82</v>
      </c>
      <c r="O267" s="120">
        <v>1789285.57</v>
      </c>
      <c r="P267" s="120">
        <v>12.432899211944962</v>
      </c>
      <c r="Q267" s="118" t="s">
        <v>2890</v>
      </c>
    </row>
    <row r="268" spans="1:17" ht="19.5" hidden="1" customHeight="1">
      <c r="A268" s="117">
        <v>45169</v>
      </c>
      <c r="B268" s="118" t="s">
        <v>2899</v>
      </c>
      <c r="C268" s="118" t="s">
        <v>16</v>
      </c>
      <c r="D268" s="118" t="s">
        <v>2019</v>
      </c>
      <c r="E268" s="118" t="s">
        <v>473</v>
      </c>
      <c r="F268" s="118" t="s">
        <v>474</v>
      </c>
      <c r="G268" s="118" t="s">
        <v>2839</v>
      </c>
      <c r="H268" s="118" t="s">
        <v>2900</v>
      </c>
      <c r="I268" s="123" t="s">
        <v>2872</v>
      </c>
      <c r="J268" s="118" t="s">
        <v>2873</v>
      </c>
      <c r="K268" s="120">
        <v>0</v>
      </c>
      <c r="L268" s="121"/>
      <c r="M268" s="121"/>
      <c r="N268" s="120">
        <v>0</v>
      </c>
      <c r="O268" s="121"/>
      <c r="P268" s="121"/>
      <c r="Q268" s="118" t="s">
        <v>2895</v>
      </c>
    </row>
    <row r="269" spans="1:17" ht="19.5" hidden="1" customHeight="1">
      <c r="A269" s="117">
        <v>45169</v>
      </c>
      <c r="B269" s="118" t="s">
        <v>2899</v>
      </c>
      <c r="C269" s="118" t="s">
        <v>16</v>
      </c>
      <c r="D269" s="118" t="s">
        <v>2019</v>
      </c>
      <c r="E269" s="118" t="s">
        <v>473</v>
      </c>
      <c r="F269" s="118" t="s">
        <v>474</v>
      </c>
      <c r="G269" s="118" t="s">
        <v>2901</v>
      </c>
      <c r="H269" s="118" t="s">
        <v>1944</v>
      </c>
      <c r="I269" s="118" t="s">
        <v>2852</v>
      </c>
      <c r="J269" s="118" t="s">
        <v>2892</v>
      </c>
      <c r="K269" s="120">
        <v>117833257.36</v>
      </c>
      <c r="L269" s="120">
        <v>117833257.36</v>
      </c>
      <c r="M269" s="120">
        <v>108013819.24666667</v>
      </c>
      <c r="N269" s="120">
        <v>68581875.640000001</v>
      </c>
      <c r="O269" s="120">
        <v>-39431943.606666669</v>
      </c>
      <c r="P269" s="120">
        <v>-36.506387684169908</v>
      </c>
      <c r="Q269" s="118" t="s">
        <v>2890</v>
      </c>
    </row>
    <row r="270" spans="1:17" ht="19.5" hidden="1" customHeight="1">
      <c r="A270" s="117">
        <v>45169</v>
      </c>
      <c r="B270" s="118" t="s">
        <v>2899</v>
      </c>
      <c r="C270" s="118" t="s">
        <v>16</v>
      </c>
      <c r="D270" s="118" t="s">
        <v>2019</v>
      </c>
      <c r="E270" s="118" t="s">
        <v>473</v>
      </c>
      <c r="F270" s="118" t="s">
        <v>474</v>
      </c>
      <c r="G270" s="118" t="s">
        <v>2902</v>
      </c>
      <c r="H270" s="118" t="s">
        <v>1944</v>
      </c>
      <c r="I270" s="118" t="s">
        <v>2853</v>
      </c>
      <c r="J270" s="118" t="s">
        <v>2893</v>
      </c>
      <c r="K270" s="120">
        <v>84645394.680000007</v>
      </c>
      <c r="L270" s="120">
        <v>84645394.680000007</v>
      </c>
      <c r="M270" s="120">
        <v>77591611.790000007</v>
      </c>
      <c r="N270" s="120">
        <v>69006610.469999984</v>
      </c>
      <c r="O270" s="120">
        <v>-8585001.3200000003</v>
      </c>
      <c r="P270" s="120">
        <v>-11.064342036398365</v>
      </c>
      <c r="Q270" s="118" t="s">
        <v>2890</v>
      </c>
    </row>
    <row r="271" spans="1:17" ht="19.5" hidden="1" customHeight="1">
      <c r="A271" s="117">
        <v>45169</v>
      </c>
      <c r="B271" s="118" t="s">
        <v>2899</v>
      </c>
      <c r="C271" s="118" t="s">
        <v>16</v>
      </c>
      <c r="D271" s="118" t="s">
        <v>2019</v>
      </c>
      <c r="E271" s="118" t="s">
        <v>473</v>
      </c>
      <c r="F271" s="118" t="s">
        <v>474</v>
      </c>
      <c r="G271" s="118" t="s">
        <v>2902</v>
      </c>
      <c r="H271" s="118" t="s">
        <v>1944</v>
      </c>
      <c r="I271" s="118" t="s">
        <v>2854</v>
      </c>
      <c r="J271" s="118" t="s">
        <v>2894</v>
      </c>
      <c r="K271" s="120">
        <v>22168443.640000001</v>
      </c>
      <c r="L271" s="120">
        <v>-22168443.640000001</v>
      </c>
      <c r="M271" s="120">
        <v>-20321073.336666666</v>
      </c>
      <c r="N271" s="120">
        <v>-8234669.4299999988</v>
      </c>
      <c r="O271" s="120">
        <v>12086403.906666666</v>
      </c>
      <c r="P271" s="120">
        <v>-59.477192500744351</v>
      </c>
      <c r="Q271" s="118" t="s">
        <v>2891</v>
      </c>
    </row>
    <row r="272" spans="1:17" ht="19.5" hidden="1" customHeight="1">
      <c r="A272" s="117">
        <v>45169</v>
      </c>
      <c r="B272" s="118" t="s">
        <v>2899</v>
      </c>
      <c r="C272" s="118" t="s">
        <v>16</v>
      </c>
      <c r="D272" s="118" t="s">
        <v>2019</v>
      </c>
      <c r="E272" s="118" t="s">
        <v>475</v>
      </c>
      <c r="F272" s="118" t="s">
        <v>476</v>
      </c>
      <c r="G272" s="118" t="s">
        <v>2811</v>
      </c>
      <c r="H272" s="118" t="s">
        <v>2900</v>
      </c>
      <c r="I272" s="123" t="s">
        <v>2790</v>
      </c>
      <c r="J272" s="118" t="s">
        <v>2791</v>
      </c>
      <c r="K272" s="120">
        <v>57065243.840000004</v>
      </c>
      <c r="L272" s="120">
        <v>43000000</v>
      </c>
      <c r="M272" s="120">
        <v>39416666.666666664</v>
      </c>
      <c r="N272" s="120">
        <v>31627759.890000008</v>
      </c>
      <c r="O272" s="120">
        <v>-7788906.7766666673</v>
      </c>
      <c r="P272" s="120">
        <v>-19.760440025369981</v>
      </c>
      <c r="Q272" s="118" t="s">
        <v>2890</v>
      </c>
    </row>
    <row r="273" spans="1:17" ht="19.5" hidden="1" customHeight="1">
      <c r="A273" s="117">
        <v>45169</v>
      </c>
      <c r="B273" s="118" t="s">
        <v>2899</v>
      </c>
      <c r="C273" s="118" t="s">
        <v>16</v>
      </c>
      <c r="D273" s="118" t="s">
        <v>2019</v>
      </c>
      <c r="E273" s="118" t="s">
        <v>475</v>
      </c>
      <c r="F273" s="118" t="s">
        <v>476</v>
      </c>
      <c r="G273" s="118" t="s">
        <v>2811</v>
      </c>
      <c r="H273" s="118" t="s">
        <v>2900</v>
      </c>
      <c r="I273" s="123" t="s">
        <v>2792</v>
      </c>
      <c r="J273" s="118" t="s">
        <v>2793</v>
      </c>
      <c r="K273" s="120">
        <v>212333.33</v>
      </c>
      <c r="L273" s="120">
        <v>118000</v>
      </c>
      <c r="M273" s="120">
        <v>108166.66666666667</v>
      </c>
      <c r="N273" s="120">
        <v>98550</v>
      </c>
      <c r="O273" s="120">
        <v>-9616.6666666666679</v>
      </c>
      <c r="P273" s="120">
        <v>-8.8906009244992301</v>
      </c>
      <c r="Q273" s="118" t="s">
        <v>2890</v>
      </c>
    </row>
    <row r="274" spans="1:17" ht="19.5" hidden="1" customHeight="1">
      <c r="A274" s="117">
        <v>45169</v>
      </c>
      <c r="B274" s="118" t="s">
        <v>2899</v>
      </c>
      <c r="C274" s="118" t="s">
        <v>16</v>
      </c>
      <c r="D274" s="118" t="s">
        <v>2019</v>
      </c>
      <c r="E274" s="118" t="s">
        <v>475</v>
      </c>
      <c r="F274" s="118" t="s">
        <v>476</v>
      </c>
      <c r="G274" s="118" t="s">
        <v>2811</v>
      </c>
      <c r="H274" s="118" t="s">
        <v>2900</v>
      </c>
      <c r="I274" s="123" t="s">
        <v>2794</v>
      </c>
      <c r="J274" s="118" t="s">
        <v>2795</v>
      </c>
      <c r="K274" s="120">
        <v>163244</v>
      </c>
      <c r="L274" s="120">
        <v>410000</v>
      </c>
      <c r="M274" s="120">
        <v>375833.33333333337</v>
      </c>
      <c r="N274" s="120">
        <v>438035</v>
      </c>
      <c r="O274" s="120">
        <v>62201.666666666672</v>
      </c>
      <c r="P274" s="120">
        <v>16.550332594235034</v>
      </c>
      <c r="Q274" s="118" t="s">
        <v>2891</v>
      </c>
    </row>
    <row r="275" spans="1:17" ht="19.5" hidden="1" customHeight="1">
      <c r="A275" s="117">
        <v>45169</v>
      </c>
      <c r="B275" s="118" t="s">
        <v>2899</v>
      </c>
      <c r="C275" s="118" t="s">
        <v>16</v>
      </c>
      <c r="D275" s="118" t="s">
        <v>2019</v>
      </c>
      <c r="E275" s="118" t="s">
        <v>475</v>
      </c>
      <c r="F275" s="118" t="s">
        <v>476</v>
      </c>
      <c r="G275" s="118" t="s">
        <v>2811</v>
      </c>
      <c r="H275" s="118" t="s">
        <v>2900</v>
      </c>
      <c r="I275" s="123" t="s">
        <v>2865</v>
      </c>
      <c r="J275" s="118" t="s">
        <v>2796</v>
      </c>
      <c r="K275" s="120">
        <v>795699.84</v>
      </c>
      <c r="L275" s="120">
        <v>1000000</v>
      </c>
      <c r="M275" s="120">
        <v>916666.66666666663</v>
      </c>
      <c r="N275" s="120">
        <v>859068.37</v>
      </c>
      <c r="O275" s="120">
        <v>-57598.296666666662</v>
      </c>
      <c r="P275" s="120">
        <v>-6.2834505454545457</v>
      </c>
      <c r="Q275" s="118" t="s">
        <v>2890</v>
      </c>
    </row>
    <row r="276" spans="1:17" ht="19.5" hidden="1" customHeight="1">
      <c r="A276" s="117">
        <v>45169</v>
      </c>
      <c r="B276" s="118" t="s">
        <v>2899</v>
      </c>
      <c r="C276" s="118" t="s">
        <v>16</v>
      </c>
      <c r="D276" s="118" t="s">
        <v>2019</v>
      </c>
      <c r="E276" s="118" t="s">
        <v>475</v>
      </c>
      <c r="F276" s="118" t="s">
        <v>476</v>
      </c>
      <c r="G276" s="118" t="s">
        <v>2811</v>
      </c>
      <c r="H276" s="118" t="s">
        <v>2900</v>
      </c>
      <c r="I276" s="123" t="s">
        <v>2797</v>
      </c>
      <c r="J276" s="118" t="s">
        <v>2798</v>
      </c>
      <c r="K276" s="120">
        <v>6850972.5800000001</v>
      </c>
      <c r="L276" s="120">
        <v>7050000</v>
      </c>
      <c r="M276" s="120">
        <v>6462500</v>
      </c>
      <c r="N276" s="120">
        <v>6275543.8999999994</v>
      </c>
      <c r="O276" s="120">
        <v>-186956.1</v>
      </c>
      <c r="P276" s="120">
        <v>-2.8929377176015478</v>
      </c>
      <c r="Q276" s="118" t="s">
        <v>2890</v>
      </c>
    </row>
    <row r="277" spans="1:17" ht="19.5" hidden="1" customHeight="1">
      <c r="A277" s="117">
        <v>45169</v>
      </c>
      <c r="B277" s="118" t="s">
        <v>2899</v>
      </c>
      <c r="C277" s="118" t="s">
        <v>16</v>
      </c>
      <c r="D277" s="118" t="s">
        <v>2019</v>
      </c>
      <c r="E277" s="118" t="s">
        <v>475</v>
      </c>
      <c r="F277" s="118" t="s">
        <v>476</v>
      </c>
      <c r="G277" s="118" t="s">
        <v>2811</v>
      </c>
      <c r="H277" s="118" t="s">
        <v>2900</v>
      </c>
      <c r="I277" s="123" t="s">
        <v>2799</v>
      </c>
      <c r="J277" s="118" t="s">
        <v>2800</v>
      </c>
      <c r="K277" s="120">
        <v>26055596.98</v>
      </c>
      <c r="L277" s="120">
        <v>5000000</v>
      </c>
      <c r="M277" s="120">
        <v>4583333.333333333</v>
      </c>
      <c r="N277" s="120">
        <v>2998456.66</v>
      </c>
      <c r="O277" s="120">
        <v>-1584876.6733333333</v>
      </c>
      <c r="P277" s="120">
        <v>-34.57912741818182</v>
      </c>
      <c r="Q277" s="118" t="s">
        <v>2890</v>
      </c>
    </row>
    <row r="278" spans="1:17" ht="19.5" hidden="1" customHeight="1">
      <c r="A278" s="117">
        <v>45169</v>
      </c>
      <c r="B278" s="118" t="s">
        <v>2899</v>
      </c>
      <c r="C278" s="118" t="s">
        <v>16</v>
      </c>
      <c r="D278" s="118" t="s">
        <v>2019</v>
      </c>
      <c r="E278" s="118" t="s">
        <v>475</v>
      </c>
      <c r="F278" s="118" t="s">
        <v>476</v>
      </c>
      <c r="G278" s="118" t="s">
        <v>2811</v>
      </c>
      <c r="H278" s="118" t="s">
        <v>2900</v>
      </c>
      <c r="I278" s="123" t="s">
        <v>2801</v>
      </c>
      <c r="J278" s="118" t="s">
        <v>2802</v>
      </c>
      <c r="K278" s="120">
        <v>174490.37</v>
      </c>
      <c r="L278" s="120">
        <v>120000</v>
      </c>
      <c r="M278" s="120">
        <v>110000</v>
      </c>
      <c r="N278" s="120">
        <v>226361.69</v>
      </c>
      <c r="O278" s="120">
        <v>116361.69</v>
      </c>
      <c r="P278" s="120">
        <v>105.78335454545454</v>
      </c>
      <c r="Q278" s="118" t="s">
        <v>2891</v>
      </c>
    </row>
    <row r="279" spans="1:17" ht="19.5" hidden="1" customHeight="1">
      <c r="A279" s="117">
        <v>45169</v>
      </c>
      <c r="B279" s="118" t="s">
        <v>2899</v>
      </c>
      <c r="C279" s="118" t="s">
        <v>16</v>
      </c>
      <c r="D279" s="118" t="s">
        <v>2019</v>
      </c>
      <c r="E279" s="118" t="s">
        <v>475</v>
      </c>
      <c r="F279" s="118" t="s">
        <v>476</v>
      </c>
      <c r="G279" s="118" t="s">
        <v>2811</v>
      </c>
      <c r="H279" s="118" t="s">
        <v>2900</v>
      </c>
      <c r="I279" s="123" t="s">
        <v>2803</v>
      </c>
      <c r="J279" s="118" t="s">
        <v>2804</v>
      </c>
      <c r="K279" s="120">
        <v>31854198.379999999</v>
      </c>
      <c r="L279" s="120">
        <v>6030000</v>
      </c>
      <c r="M279" s="120">
        <v>5527500</v>
      </c>
      <c r="N279" s="120">
        <v>5467211.2199999997</v>
      </c>
      <c r="O279" s="120">
        <v>-60288.78</v>
      </c>
      <c r="P279" s="120">
        <v>-1.090706105834464</v>
      </c>
      <c r="Q279" s="118" t="s">
        <v>2890</v>
      </c>
    </row>
    <row r="280" spans="1:17" ht="19.5" hidden="1" customHeight="1">
      <c r="A280" s="117">
        <v>45169</v>
      </c>
      <c r="B280" s="118" t="s">
        <v>2899</v>
      </c>
      <c r="C280" s="118" t="s">
        <v>16</v>
      </c>
      <c r="D280" s="118" t="s">
        <v>2019</v>
      </c>
      <c r="E280" s="118" t="s">
        <v>475</v>
      </c>
      <c r="F280" s="118" t="s">
        <v>476</v>
      </c>
      <c r="G280" s="118" t="s">
        <v>2811</v>
      </c>
      <c r="H280" s="118" t="s">
        <v>2900</v>
      </c>
      <c r="I280" s="123" t="s">
        <v>2805</v>
      </c>
      <c r="J280" s="118" t="s">
        <v>2806</v>
      </c>
      <c r="K280" s="120">
        <v>39018210.659999996</v>
      </c>
      <c r="L280" s="120">
        <v>39000000</v>
      </c>
      <c r="M280" s="120">
        <v>35750000</v>
      </c>
      <c r="N280" s="120">
        <v>36539140.060000002</v>
      </c>
      <c r="O280" s="120">
        <v>789140.06</v>
      </c>
      <c r="P280" s="120">
        <v>2.2073847832167832</v>
      </c>
      <c r="Q280" s="118" t="s">
        <v>2891</v>
      </c>
    </row>
    <row r="281" spans="1:17" ht="19.5" hidden="1" customHeight="1">
      <c r="A281" s="117">
        <v>45169</v>
      </c>
      <c r="B281" s="118" t="s">
        <v>2899</v>
      </c>
      <c r="C281" s="118" t="s">
        <v>16</v>
      </c>
      <c r="D281" s="118" t="s">
        <v>2019</v>
      </c>
      <c r="E281" s="118" t="s">
        <v>475</v>
      </c>
      <c r="F281" s="118" t="s">
        <v>476</v>
      </c>
      <c r="G281" s="118" t="s">
        <v>2811</v>
      </c>
      <c r="H281" s="118" t="s">
        <v>2900</v>
      </c>
      <c r="I281" s="123" t="s">
        <v>2807</v>
      </c>
      <c r="J281" s="118" t="s">
        <v>2808</v>
      </c>
      <c r="K281" s="120">
        <v>16186481.800000001</v>
      </c>
      <c r="L281" s="120">
        <v>7038000</v>
      </c>
      <c r="M281" s="120">
        <v>6451500</v>
      </c>
      <c r="N281" s="120">
        <v>11994437.93</v>
      </c>
      <c r="O281" s="120">
        <v>5542937.9299999997</v>
      </c>
      <c r="P281" s="120">
        <v>85.917041463225601</v>
      </c>
      <c r="Q281" s="118" t="s">
        <v>2891</v>
      </c>
    </row>
    <row r="282" spans="1:17" ht="19.5" hidden="1" customHeight="1">
      <c r="A282" s="117">
        <v>45169</v>
      </c>
      <c r="B282" s="118" t="s">
        <v>2899</v>
      </c>
      <c r="C282" s="118" t="s">
        <v>16</v>
      </c>
      <c r="D282" s="118" t="s">
        <v>2019</v>
      </c>
      <c r="E282" s="118" t="s">
        <v>475</v>
      </c>
      <c r="F282" s="118" t="s">
        <v>476</v>
      </c>
      <c r="G282" s="118" t="s">
        <v>2811</v>
      </c>
      <c r="H282" s="118" t="s">
        <v>2900</v>
      </c>
      <c r="I282" s="123" t="s">
        <v>2870</v>
      </c>
      <c r="J282" s="118" t="s">
        <v>2871</v>
      </c>
      <c r="K282" s="120">
        <v>0</v>
      </c>
      <c r="L282" s="121"/>
      <c r="M282" s="121"/>
      <c r="N282" s="120">
        <v>0</v>
      </c>
      <c r="O282" s="121"/>
      <c r="P282" s="121"/>
      <c r="Q282" s="118" t="s">
        <v>2895</v>
      </c>
    </row>
    <row r="283" spans="1:17" ht="19.5" hidden="1" customHeight="1">
      <c r="A283" s="117">
        <v>45169</v>
      </c>
      <c r="B283" s="118" t="s">
        <v>2899</v>
      </c>
      <c r="C283" s="118" t="s">
        <v>16</v>
      </c>
      <c r="D283" s="118" t="s">
        <v>2019</v>
      </c>
      <c r="E283" s="118" t="s">
        <v>475</v>
      </c>
      <c r="F283" s="118" t="s">
        <v>476</v>
      </c>
      <c r="G283" s="118" t="s">
        <v>2811</v>
      </c>
      <c r="H283" s="118" t="s">
        <v>2900</v>
      </c>
      <c r="I283" s="123" t="s">
        <v>2809</v>
      </c>
      <c r="J283" s="118" t="s">
        <v>2810</v>
      </c>
      <c r="K283" s="120">
        <v>1186577.21</v>
      </c>
      <c r="L283" s="120">
        <v>659000</v>
      </c>
      <c r="M283" s="120">
        <v>604083.33333333337</v>
      </c>
      <c r="N283" s="120">
        <v>659000</v>
      </c>
      <c r="O283" s="120">
        <v>54916.666666666672</v>
      </c>
      <c r="P283" s="120">
        <v>9.0909090909090917</v>
      </c>
      <c r="Q283" s="118" t="s">
        <v>2891</v>
      </c>
    </row>
    <row r="284" spans="1:17" ht="19.5" hidden="1" customHeight="1">
      <c r="A284" s="117">
        <v>45169</v>
      </c>
      <c r="B284" s="118" t="s">
        <v>2899</v>
      </c>
      <c r="C284" s="118" t="s">
        <v>16</v>
      </c>
      <c r="D284" s="118" t="s">
        <v>2019</v>
      </c>
      <c r="E284" s="118" t="s">
        <v>475</v>
      </c>
      <c r="F284" s="118" t="s">
        <v>476</v>
      </c>
      <c r="G284" s="118" t="s">
        <v>2839</v>
      </c>
      <c r="H284" s="118" t="s">
        <v>2900</v>
      </c>
      <c r="I284" s="122" t="s">
        <v>2812</v>
      </c>
      <c r="J284" s="118" t="s">
        <v>2813</v>
      </c>
      <c r="K284" s="120">
        <v>6880477.7300000004</v>
      </c>
      <c r="L284" s="120">
        <v>13600000</v>
      </c>
      <c r="M284" s="120">
        <v>12466666.666666668</v>
      </c>
      <c r="N284" s="120">
        <v>7620573.2599999998</v>
      </c>
      <c r="O284" s="120">
        <v>-4846093.4066666672</v>
      </c>
      <c r="P284" s="120">
        <v>-38.87240700534759</v>
      </c>
      <c r="Q284" s="118" t="s">
        <v>2891</v>
      </c>
    </row>
    <row r="285" spans="1:17" ht="19.5" hidden="1" customHeight="1">
      <c r="A285" s="117">
        <v>45169</v>
      </c>
      <c r="B285" s="118" t="s">
        <v>2899</v>
      </c>
      <c r="C285" s="118" t="s">
        <v>16</v>
      </c>
      <c r="D285" s="118" t="s">
        <v>2019</v>
      </c>
      <c r="E285" s="118" t="s">
        <v>475</v>
      </c>
      <c r="F285" s="118" t="s">
        <v>476</v>
      </c>
      <c r="G285" s="118" t="s">
        <v>2839</v>
      </c>
      <c r="H285" s="118" t="s">
        <v>2900</v>
      </c>
      <c r="I285" s="122" t="s">
        <v>2814</v>
      </c>
      <c r="J285" s="118" t="s">
        <v>2815</v>
      </c>
      <c r="K285" s="120">
        <v>2459204.46</v>
      </c>
      <c r="L285" s="120">
        <v>4500000</v>
      </c>
      <c r="M285" s="120">
        <v>4125000</v>
      </c>
      <c r="N285" s="120">
        <v>2162507.9900000002</v>
      </c>
      <c r="O285" s="120">
        <v>-1962492.01</v>
      </c>
      <c r="P285" s="120">
        <v>-47.575563878787882</v>
      </c>
      <c r="Q285" s="118" t="s">
        <v>2891</v>
      </c>
    </row>
    <row r="286" spans="1:17" ht="19.5" hidden="1" customHeight="1">
      <c r="A286" s="117">
        <v>45169</v>
      </c>
      <c r="B286" s="118" t="s">
        <v>2899</v>
      </c>
      <c r="C286" s="118" t="s">
        <v>16</v>
      </c>
      <c r="D286" s="118" t="s">
        <v>2019</v>
      </c>
      <c r="E286" s="118" t="s">
        <v>475</v>
      </c>
      <c r="F286" s="118" t="s">
        <v>476</v>
      </c>
      <c r="G286" s="118" t="s">
        <v>2839</v>
      </c>
      <c r="H286" s="118" t="s">
        <v>2900</v>
      </c>
      <c r="I286" s="122" t="s">
        <v>2816</v>
      </c>
      <c r="J286" s="118" t="s">
        <v>2817</v>
      </c>
      <c r="K286" s="120">
        <v>0</v>
      </c>
      <c r="L286" s="120">
        <v>204674.5</v>
      </c>
      <c r="M286" s="120">
        <v>187618.29166666669</v>
      </c>
      <c r="N286" s="120">
        <v>168271.11</v>
      </c>
      <c r="O286" s="120">
        <v>-19347.181666666667</v>
      </c>
      <c r="P286" s="120">
        <v>-10.311991168238526</v>
      </c>
      <c r="Q286" s="118" t="s">
        <v>2891</v>
      </c>
    </row>
    <row r="287" spans="1:17" ht="19.5" hidden="1" customHeight="1">
      <c r="A287" s="117">
        <v>45169</v>
      </c>
      <c r="B287" s="118" t="s">
        <v>2899</v>
      </c>
      <c r="C287" s="118" t="s">
        <v>16</v>
      </c>
      <c r="D287" s="118" t="s">
        <v>2019</v>
      </c>
      <c r="E287" s="118" t="s">
        <v>475</v>
      </c>
      <c r="F287" s="118" t="s">
        <v>476</v>
      </c>
      <c r="G287" s="118" t="s">
        <v>2839</v>
      </c>
      <c r="H287" s="118" t="s">
        <v>2900</v>
      </c>
      <c r="I287" s="122" t="s">
        <v>2818</v>
      </c>
      <c r="J287" s="118" t="s">
        <v>2819</v>
      </c>
      <c r="K287" s="120">
        <v>4916226.45</v>
      </c>
      <c r="L287" s="120">
        <v>3200000</v>
      </c>
      <c r="M287" s="120">
        <v>2933333.3333333335</v>
      </c>
      <c r="N287" s="120">
        <v>2556592.7200000002</v>
      </c>
      <c r="O287" s="120">
        <v>-376740.61333333328</v>
      </c>
      <c r="P287" s="120">
        <v>-12.84343</v>
      </c>
      <c r="Q287" s="118" t="s">
        <v>2891</v>
      </c>
    </row>
    <row r="288" spans="1:17" ht="19.5" hidden="1" customHeight="1">
      <c r="A288" s="117">
        <v>45169</v>
      </c>
      <c r="B288" s="118" t="s">
        <v>2899</v>
      </c>
      <c r="C288" s="118" t="s">
        <v>16</v>
      </c>
      <c r="D288" s="118" t="s">
        <v>2019</v>
      </c>
      <c r="E288" s="118" t="s">
        <v>475</v>
      </c>
      <c r="F288" s="118" t="s">
        <v>476</v>
      </c>
      <c r="G288" s="118" t="s">
        <v>2839</v>
      </c>
      <c r="H288" s="118" t="s">
        <v>2900</v>
      </c>
      <c r="I288" s="122" t="s">
        <v>2820</v>
      </c>
      <c r="J288" s="118" t="s">
        <v>2821</v>
      </c>
      <c r="K288" s="120">
        <v>39018210.659999996</v>
      </c>
      <c r="L288" s="120">
        <v>39000000</v>
      </c>
      <c r="M288" s="120">
        <v>35750000</v>
      </c>
      <c r="N288" s="120">
        <v>36252643.620000005</v>
      </c>
      <c r="O288" s="120">
        <v>502643.62</v>
      </c>
      <c r="P288" s="120">
        <v>1.4059961398601399</v>
      </c>
      <c r="Q288" s="118" t="s">
        <v>2890</v>
      </c>
    </row>
    <row r="289" spans="1:17" ht="19.5" hidden="1" customHeight="1">
      <c r="A289" s="117">
        <v>45169</v>
      </c>
      <c r="B289" s="118" t="s">
        <v>2899</v>
      </c>
      <c r="C289" s="118" t="s">
        <v>16</v>
      </c>
      <c r="D289" s="118" t="s">
        <v>2019</v>
      </c>
      <c r="E289" s="118" t="s">
        <v>475</v>
      </c>
      <c r="F289" s="118" t="s">
        <v>476</v>
      </c>
      <c r="G289" s="118" t="s">
        <v>2839</v>
      </c>
      <c r="H289" s="118" t="s">
        <v>2900</v>
      </c>
      <c r="I289" s="122" t="s">
        <v>2822</v>
      </c>
      <c r="J289" s="118" t="s">
        <v>2846</v>
      </c>
      <c r="K289" s="120">
        <v>7407385.3300000001</v>
      </c>
      <c r="L289" s="120">
        <v>7950000</v>
      </c>
      <c r="M289" s="120">
        <v>7287500</v>
      </c>
      <c r="N289" s="120">
        <v>7360032</v>
      </c>
      <c r="O289" s="120">
        <v>72532</v>
      </c>
      <c r="P289" s="120">
        <v>0.99529331046312175</v>
      </c>
      <c r="Q289" s="118" t="s">
        <v>2890</v>
      </c>
    </row>
    <row r="290" spans="1:17" ht="19.5" hidden="1" customHeight="1">
      <c r="A290" s="117">
        <v>45169</v>
      </c>
      <c r="B290" s="118" t="s">
        <v>2899</v>
      </c>
      <c r="C290" s="118" t="s">
        <v>16</v>
      </c>
      <c r="D290" s="118" t="s">
        <v>2019</v>
      </c>
      <c r="E290" s="118" t="s">
        <v>475</v>
      </c>
      <c r="F290" s="118" t="s">
        <v>476</v>
      </c>
      <c r="G290" s="118" t="s">
        <v>2839</v>
      </c>
      <c r="H290" s="118" t="s">
        <v>2900</v>
      </c>
      <c r="I290" s="122" t="s">
        <v>2823</v>
      </c>
      <c r="J290" s="118" t="s">
        <v>2824</v>
      </c>
      <c r="K290" s="120">
        <v>14262111</v>
      </c>
      <c r="L290" s="120">
        <v>13000000</v>
      </c>
      <c r="M290" s="120">
        <v>11916666.666666666</v>
      </c>
      <c r="N290" s="120">
        <v>12742393.390000001</v>
      </c>
      <c r="O290" s="120">
        <v>825726.72333333339</v>
      </c>
      <c r="P290" s="120">
        <v>6.9291753006993009</v>
      </c>
      <c r="Q290" s="118" t="s">
        <v>2890</v>
      </c>
    </row>
    <row r="291" spans="1:17" ht="19.5" hidden="1" customHeight="1">
      <c r="A291" s="117">
        <v>45169</v>
      </c>
      <c r="B291" s="118" t="s">
        <v>2899</v>
      </c>
      <c r="C291" s="118" t="s">
        <v>16</v>
      </c>
      <c r="D291" s="118" t="s">
        <v>2019</v>
      </c>
      <c r="E291" s="118" t="s">
        <v>475</v>
      </c>
      <c r="F291" s="118" t="s">
        <v>476</v>
      </c>
      <c r="G291" s="118" t="s">
        <v>2839</v>
      </c>
      <c r="H291" s="118" t="s">
        <v>2900</v>
      </c>
      <c r="I291" s="122" t="s">
        <v>2825</v>
      </c>
      <c r="J291" s="118" t="s">
        <v>2826</v>
      </c>
      <c r="K291" s="120">
        <v>14293297.539999999</v>
      </c>
      <c r="L291" s="120">
        <v>2383000</v>
      </c>
      <c r="M291" s="120">
        <v>2184416.6666666665</v>
      </c>
      <c r="N291" s="120">
        <v>2320396.9699999997</v>
      </c>
      <c r="O291" s="120">
        <v>135980.30333333334</v>
      </c>
      <c r="P291" s="120">
        <v>6.2250167474154043</v>
      </c>
      <c r="Q291" s="118" t="s">
        <v>2890</v>
      </c>
    </row>
    <row r="292" spans="1:17" ht="19.5" hidden="1" customHeight="1">
      <c r="A292" s="117">
        <v>45169</v>
      </c>
      <c r="B292" s="118" t="s">
        <v>2899</v>
      </c>
      <c r="C292" s="118" t="s">
        <v>16</v>
      </c>
      <c r="D292" s="118" t="s">
        <v>2019</v>
      </c>
      <c r="E292" s="118" t="s">
        <v>475</v>
      </c>
      <c r="F292" s="118" t="s">
        <v>476</v>
      </c>
      <c r="G292" s="118" t="s">
        <v>2839</v>
      </c>
      <c r="H292" s="118" t="s">
        <v>2900</v>
      </c>
      <c r="I292" s="122" t="s">
        <v>2827</v>
      </c>
      <c r="J292" s="118" t="s">
        <v>2828</v>
      </c>
      <c r="K292" s="120">
        <v>3463492.74</v>
      </c>
      <c r="L292" s="120">
        <v>3000000</v>
      </c>
      <c r="M292" s="120">
        <v>2750000</v>
      </c>
      <c r="N292" s="120">
        <v>3687970.36</v>
      </c>
      <c r="O292" s="120">
        <v>937970.36</v>
      </c>
      <c r="P292" s="120">
        <v>34.10801309090909</v>
      </c>
      <c r="Q292" s="118" t="s">
        <v>2890</v>
      </c>
    </row>
    <row r="293" spans="1:17" ht="19.5" hidden="1" customHeight="1">
      <c r="A293" s="117">
        <v>45169</v>
      </c>
      <c r="B293" s="118" t="s">
        <v>2899</v>
      </c>
      <c r="C293" s="118" t="s">
        <v>16</v>
      </c>
      <c r="D293" s="118" t="s">
        <v>2019</v>
      </c>
      <c r="E293" s="118" t="s">
        <v>475</v>
      </c>
      <c r="F293" s="118" t="s">
        <v>476</v>
      </c>
      <c r="G293" s="118" t="s">
        <v>2839</v>
      </c>
      <c r="H293" s="118" t="s">
        <v>2900</v>
      </c>
      <c r="I293" s="122" t="s">
        <v>2829</v>
      </c>
      <c r="J293" s="118" t="s">
        <v>2830</v>
      </c>
      <c r="K293" s="120">
        <v>2242154.16</v>
      </c>
      <c r="L293" s="120">
        <v>4000000</v>
      </c>
      <c r="M293" s="120">
        <v>3666666.6666666665</v>
      </c>
      <c r="N293" s="120">
        <v>2883188.5700000003</v>
      </c>
      <c r="O293" s="120">
        <v>-783478.09666666668</v>
      </c>
      <c r="P293" s="120">
        <v>-21.367584454545455</v>
      </c>
      <c r="Q293" s="118" t="s">
        <v>2891</v>
      </c>
    </row>
    <row r="294" spans="1:17" ht="19.5" hidden="1" customHeight="1">
      <c r="A294" s="117">
        <v>45169</v>
      </c>
      <c r="B294" s="118" t="s">
        <v>2899</v>
      </c>
      <c r="C294" s="118" t="s">
        <v>16</v>
      </c>
      <c r="D294" s="118" t="s">
        <v>2019</v>
      </c>
      <c r="E294" s="118" t="s">
        <v>475</v>
      </c>
      <c r="F294" s="118" t="s">
        <v>476</v>
      </c>
      <c r="G294" s="118" t="s">
        <v>2839</v>
      </c>
      <c r="H294" s="118" t="s">
        <v>2900</v>
      </c>
      <c r="I294" s="122" t="s">
        <v>2831</v>
      </c>
      <c r="J294" s="118" t="s">
        <v>2832</v>
      </c>
      <c r="K294" s="120">
        <v>3475824.29</v>
      </c>
      <c r="L294" s="120">
        <v>4305812.79</v>
      </c>
      <c r="M294" s="120">
        <v>3946995.0575000001</v>
      </c>
      <c r="N294" s="120">
        <v>3473524.8699999996</v>
      </c>
      <c r="O294" s="120">
        <v>-473470.1875</v>
      </c>
      <c r="P294" s="120">
        <v>-11.995712703017491</v>
      </c>
      <c r="Q294" s="118" t="s">
        <v>2891</v>
      </c>
    </row>
    <row r="295" spans="1:17" ht="19.5" hidden="1" customHeight="1">
      <c r="A295" s="117">
        <v>45169</v>
      </c>
      <c r="B295" s="118" t="s">
        <v>2899</v>
      </c>
      <c r="C295" s="118" t="s">
        <v>16</v>
      </c>
      <c r="D295" s="118" t="s">
        <v>2019</v>
      </c>
      <c r="E295" s="118" t="s">
        <v>475</v>
      </c>
      <c r="F295" s="118" t="s">
        <v>476</v>
      </c>
      <c r="G295" s="118" t="s">
        <v>2839</v>
      </c>
      <c r="H295" s="118" t="s">
        <v>2900</v>
      </c>
      <c r="I295" s="122" t="s">
        <v>2833</v>
      </c>
      <c r="J295" s="118" t="s">
        <v>2834</v>
      </c>
      <c r="K295" s="120">
        <v>7869701.7199999997</v>
      </c>
      <c r="L295" s="120">
        <v>7842763.7699999996</v>
      </c>
      <c r="M295" s="120">
        <v>7189200.1224999996</v>
      </c>
      <c r="N295" s="120">
        <v>5315396.1199999992</v>
      </c>
      <c r="O295" s="120">
        <v>-1873804.0024999999</v>
      </c>
      <c r="P295" s="120">
        <v>-26.06415137388603</v>
      </c>
      <c r="Q295" s="118" t="s">
        <v>2891</v>
      </c>
    </row>
    <row r="296" spans="1:17" ht="19.5" hidden="1" customHeight="1">
      <c r="A296" s="117">
        <v>45169</v>
      </c>
      <c r="B296" s="118" t="s">
        <v>2899</v>
      </c>
      <c r="C296" s="118" t="s">
        <v>16</v>
      </c>
      <c r="D296" s="118" t="s">
        <v>2019</v>
      </c>
      <c r="E296" s="118" t="s">
        <v>475</v>
      </c>
      <c r="F296" s="118" t="s">
        <v>476</v>
      </c>
      <c r="G296" s="118" t="s">
        <v>2839</v>
      </c>
      <c r="H296" s="118" t="s">
        <v>2900</v>
      </c>
      <c r="I296" s="122" t="s">
        <v>2835</v>
      </c>
      <c r="J296" s="118" t="s">
        <v>2836</v>
      </c>
      <c r="K296" s="120">
        <v>30952.25</v>
      </c>
      <c r="L296" s="120">
        <v>25000</v>
      </c>
      <c r="M296" s="120">
        <v>22916.666666666664</v>
      </c>
      <c r="N296" s="120">
        <v>7938.25</v>
      </c>
      <c r="O296" s="120">
        <v>-14978.416666666668</v>
      </c>
      <c r="P296" s="120">
        <v>-65.36036363636363</v>
      </c>
      <c r="Q296" s="118" t="s">
        <v>2891</v>
      </c>
    </row>
    <row r="297" spans="1:17" ht="19.5" hidden="1" customHeight="1">
      <c r="A297" s="117">
        <v>45169</v>
      </c>
      <c r="B297" s="118" t="s">
        <v>2899</v>
      </c>
      <c r="C297" s="118" t="s">
        <v>16</v>
      </c>
      <c r="D297" s="118" t="s">
        <v>2019</v>
      </c>
      <c r="E297" s="118" t="s">
        <v>475</v>
      </c>
      <c r="F297" s="118" t="s">
        <v>476</v>
      </c>
      <c r="G297" s="118" t="s">
        <v>2839</v>
      </c>
      <c r="H297" s="118" t="s">
        <v>2900</v>
      </c>
      <c r="I297" s="122" t="s">
        <v>2837</v>
      </c>
      <c r="J297" s="118" t="s">
        <v>2838</v>
      </c>
      <c r="K297" s="120">
        <v>12038020.01</v>
      </c>
      <c r="L297" s="120">
        <v>9232000</v>
      </c>
      <c r="M297" s="120">
        <v>8462666.6666666679</v>
      </c>
      <c r="N297" s="120">
        <v>11866352.07</v>
      </c>
      <c r="O297" s="120">
        <v>3403685.4033333333</v>
      </c>
      <c r="P297" s="120">
        <v>40.220010280447454</v>
      </c>
      <c r="Q297" s="118" t="s">
        <v>2890</v>
      </c>
    </row>
    <row r="298" spans="1:17" ht="19.5" hidden="1" customHeight="1">
      <c r="A298" s="117">
        <v>45169</v>
      </c>
      <c r="B298" s="118" t="s">
        <v>2899</v>
      </c>
      <c r="C298" s="118" t="s">
        <v>16</v>
      </c>
      <c r="D298" s="118" t="s">
        <v>2019</v>
      </c>
      <c r="E298" s="118" t="s">
        <v>475</v>
      </c>
      <c r="F298" s="118" t="s">
        <v>476</v>
      </c>
      <c r="G298" s="118" t="s">
        <v>2839</v>
      </c>
      <c r="H298" s="118" t="s">
        <v>2900</v>
      </c>
      <c r="I298" s="122" t="s">
        <v>2872</v>
      </c>
      <c r="J298" s="118" t="s">
        <v>2873</v>
      </c>
      <c r="K298" s="120">
        <v>0</v>
      </c>
      <c r="L298" s="121"/>
      <c r="M298" s="121"/>
      <c r="N298" s="120">
        <v>0</v>
      </c>
      <c r="O298" s="121"/>
      <c r="P298" s="121"/>
      <c r="Q298" s="118" t="s">
        <v>2895</v>
      </c>
    </row>
    <row r="299" spans="1:17" ht="19.5" hidden="1" customHeight="1">
      <c r="A299" s="117">
        <v>45169</v>
      </c>
      <c r="B299" s="118" t="s">
        <v>2899</v>
      </c>
      <c r="C299" s="118" t="s">
        <v>16</v>
      </c>
      <c r="D299" s="118" t="s">
        <v>2019</v>
      </c>
      <c r="E299" s="118" t="s">
        <v>475</v>
      </c>
      <c r="F299" s="118" t="s">
        <v>476</v>
      </c>
      <c r="G299" s="118" t="s">
        <v>2901</v>
      </c>
      <c r="H299" s="118" t="s">
        <v>1944</v>
      </c>
      <c r="I299" s="118" t="s">
        <v>2852</v>
      </c>
      <c r="J299" s="118" t="s">
        <v>2892</v>
      </c>
      <c r="K299" s="120">
        <v>105335242.94</v>
      </c>
      <c r="L299" s="120">
        <v>105335242.94</v>
      </c>
      <c r="M299" s="120">
        <v>96557306.028333336</v>
      </c>
      <c r="N299" s="120">
        <v>60862034.549999997</v>
      </c>
      <c r="O299" s="120">
        <v>-35695271.478333332</v>
      </c>
      <c r="P299" s="120">
        <v>-36.967965394414669</v>
      </c>
      <c r="Q299" s="118" t="s">
        <v>2890</v>
      </c>
    </row>
    <row r="300" spans="1:17" ht="19.5" hidden="1" customHeight="1">
      <c r="A300" s="117">
        <v>45169</v>
      </c>
      <c r="B300" s="118" t="s">
        <v>2899</v>
      </c>
      <c r="C300" s="118" t="s">
        <v>16</v>
      </c>
      <c r="D300" s="118" t="s">
        <v>2019</v>
      </c>
      <c r="E300" s="118" t="s">
        <v>475</v>
      </c>
      <c r="F300" s="118" t="s">
        <v>476</v>
      </c>
      <c r="G300" s="118" t="s">
        <v>2902</v>
      </c>
      <c r="H300" s="118" t="s">
        <v>1944</v>
      </c>
      <c r="I300" s="118" t="s">
        <v>2853</v>
      </c>
      <c r="J300" s="118" t="s">
        <v>2893</v>
      </c>
      <c r="K300" s="120">
        <v>78332249.239999995</v>
      </c>
      <c r="L300" s="120">
        <v>78332249.239999995</v>
      </c>
      <c r="M300" s="120">
        <v>71804561.803333342</v>
      </c>
      <c r="N300" s="120">
        <v>57558257.469999991</v>
      </c>
      <c r="O300" s="120">
        <v>-14246304.333333334</v>
      </c>
      <c r="P300" s="120">
        <v>-19.840388932882519</v>
      </c>
      <c r="Q300" s="118" t="s">
        <v>2890</v>
      </c>
    </row>
    <row r="301" spans="1:17" ht="19.5" hidden="1" customHeight="1">
      <c r="A301" s="117">
        <v>45169</v>
      </c>
      <c r="B301" s="118" t="s">
        <v>2899</v>
      </c>
      <c r="C301" s="118" t="s">
        <v>16</v>
      </c>
      <c r="D301" s="118" t="s">
        <v>2019</v>
      </c>
      <c r="E301" s="118" t="s">
        <v>475</v>
      </c>
      <c r="F301" s="118" t="s">
        <v>476</v>
      </c>
      <c r="G301" s="118" t="s">
        <v>2902</v>
      </c>
      <c r="H301" s="118" t="s">
        <v>1944</v>
      </c>
      <c r="I301" s="118" t="s">
        <v>2854</v>
      </c>
      <c r="J301" s="118" t="s">
        <v>2894</v>
      </c>
      <c r="K301" s="120">
        <v>24583455.57</v>
      </c>
      <c r="L301" s="120">
        <v>-24583455.57</v>
      </c>
      <c r="M301" s="120">
        <v>-22534834.272500001</v>
      </c>
      <c r="N301" s="120">
        <v>-11931329.970000001</v>
      </c>
      <c r="O301" s="120">
        <v>10603504.3025</v>
      </c>
      <c r="P301" s="120">
        <v>-47.053837513417193</v>
      </c>
      <c r="Q301" s="118" t="s">
        <v>2891</v>
      </c>
    </row>
    <row r="302" spans="1:17" ht="19.5" hidden="1" customHeight="1">
      <c r="A302" s="117">
        <v>45169</v>
      </c>
      <c r="B302" s="118" t="s">
        <v>2899</v>
      </c>
      <c r="C302" s="118" t="s">
        <v>16</v>
      </c>
      <c r="D302" s="118" t="s">
        <v>2019</v>
      </c>
      <c r="E302" s="118" t="s">
        <v>477</v>
      </c>
      <c r="F302" s="118" t="s">
        <v>478</v>
      </c>
      <c r="G302" s="118" t="s">
        <v>2811</v>
      </c>
      <c r="H302" s="118" t="s">
        <v>2900</v>
      </c>
      <c r="I302" s="122" t="s">
        <v>2790</v>
      </c>
      <c r="J302" s="118" t="s">
        <v>2791</v>
      </c>
      <c r="K302" s="120">
        <v>66776080.25</v>
      </c>
      <c r="L302" s="120">
        <v>30985000</v>
      </c>
      <c r="M302" s="120">
        <v>28402916.666666664</v>
      </c>
      <c r="N302" s="120">
        <v>33024151.650000006</v>
      </c>
      <c r="O302" s="120">
        <v>4621234.9833333334</v>
      </c>
      <c r="P302" s="120">
        <v>16.270283216218992</v>
      </c>
      <c r="Q302" s="118" t="s">
        <v>2891</v>
      </c>
    </row>
    <row r="303" spans="1:17" ht="19.5" hidden="1" customHeight="1">
      <c r="A303" s="117">
        <v>45169</v>
      </c>
      <c r="B303" s="118" t="s">
        <v>2899</v>
      </c>
      <c r="C303" s="118" t="s">
        <v>16</v>
      </c>
      <c r="D303" s="118" t="s">
        <v>2019</v>
      </c>
      <c r="E303" s="118" t="s">
        <v>477</v>
      </c>
      <c r="F303" s="118" t="s">
        <v>478</v>
      </c>
      <c r="G303" s="118" t="s">
        <v>2811</v>
      </c>
      <c r="H303" s="118" t="s">
        <v>2900</v>
      </c>
      <c r="I303" s="122" t="s">
        <v>2792</v>
      </c>
      <c r="J303" s="118" t="s">
        <v>2793</v>
      </c>
      <c r="K303" s="120">
        <v>75066.66</v>
      </c>
      <c r="L303" s="120">
        <v>100000</v>
      </c>
      <c r="M303" s="120">
        <v>91666.666666666672</v>
      </c>
      <c r="N303" s="120">
        <v>20700</v>
      </c>
      <c r="O303" s="120">
        <v>-70966.666666666672</v>
      </c>
      <c r="P303" s="120">
        <v>-77.418181818181822</v>
      </c>
      <c r="Q303" s="118" t="s">
        <v>2890</v>
      </c>
    </row>
    <row r="304" spans="1:17" ht="19.5" hidden="1" customHeight="1">
      <c r="A304" s="117">
        <v>45169</v>
      </c>
      <c r="B304" s="118" t="s">
        <v>2899</v>
      </c>
      <c r="C304" s="118" t="s">
        <v>16</v>
      </c>
      <c r="D304" s="118" t="s">
        <v>2019</v>
      </c>
      <c r="E304" s="118" t="s">
        <v>477</v>
      </c>
      <c r="F304" s="118" t="s">
        <v>478</v>
      </c>
      <c r="G304" s="118" t="s">
        <v>2811</v>
      </c>
      <c r="H304" s="118" t="s">
        <v>2900</v>
      </c>
      <c r="I304" s="122" t="s">
        <v>2794</v>
      </c>
      <c r="J304" s="118" t="s">
        <v>2795</v>
      </c>
      <c r="K304" s="120">
        <v>0</v>
      </c>
      <c r="L304" s="120">
        <v>5000</v>
      </c>
      <c r="M304" s="120">
        <v>4583.333333333333</v>
      </c>
      <c r="N304" s="120">
        <v>181425</v>
      </c>
      <c r="O304" s="120">
        <v>176841.66666666669</v>
      </c>
      <c r="P304" s="120">
        <v>3858.363636363636</v>
      </c>
      <c r="Q304" s="118" t="s">
        <v>2891</v>
      </c>
    </row>
    <row r="305" spans="1:17" ht="19.5" hidden="1" customHeight="1">
      <c r="A305" s="117">
        <v>45169</v>
      </c>
      <c r="B305" s="118" t="s">
        <v>2899</v>
      </c>
      <c r="C305" s="118" t="s">
        <v>16</v>
      </c>
      <c r="D305" s="118" t="s">
        <v>2019</v>
      </c>
      <c r="E305" s="118" t="s">
        <v>477</v>
      </c>
      <c r="F305" s="118" t="s">
        <v>478</v>
      </c>
      <c r="G305" s="118" t="s">
        <v>2811</v>
      </c>
      <c r="H305" s="118" t="s">
        <v>2900</v>
      </c>
      <c r="I305" s="122" t="s">
        <v>2865</v>
      </c>
      <c r="J305" s="118" t="s">
        <v>2796</v>
      </c>
      <c r="K305" s="120">
        <v>1387418.89</v>
      </c>
      <c r="L305" s="120">
        <v>620000</v>
      </c>
      <c r="M305" s="120">
        <v>568333.33333333337</v>
      </c>
      <c r="N305" s="120">
        <v>863728.26</v>
      </c>
      <c r="O305" s="120">
        <v>295394.9266666667</v>
      </c>
      <c r="P305" s="120">
        <v>51.975646920821113</v>
      </c>
      <c r="Q305" s="118" t="s">
        <v>2891</v>
      </c>
    </row>
    <row r="306" spans="1:17" ht="19.5" hidden="1" customHeight="1">
      <c r="A306" s="117">
        <v>45169</v>
      </c>
      <c r="B306" s="118" t="s">
        <v>2899</v>
      </c>
      <c r="C306" s="118" t="s">
        <v>16</v>
      </c>
      <c r="D306" s="118" t="s">
        <v>2019</v>
      </c>
      <c r="E306" s="118" t="s">
        <v>477</v>
      </c>
      <c r="F306" s="118" t="s">
        <v>478</v>
      </c>
      <c r="G306" s="118" t="s">
        <v>2811</v>
      </c>
      <c r="H306" s="118" t="s">
        <v>2900</v>
      </c>
      <c r="I306" s="122" t="s">
        <v>2797</v>
      </c>
      <c r="J306" s="118" t="s">
        <v>2798</v>
      </c>
      <c r="K306" s="120">
        <v>6805711.1200000001</v>
      </c>
      <c r="L306" s="120">
        <v>4300000</v>
      </c>
      <c r="M306" s="120">
        <v>3941666.6666666665</v>
      </c>
      <c r="N306" s="120">
        <v>4743509.45</v>
      </c>
      <c r="O306" s="120">
        <v>801842.78333333333</v>
      </c>
      <c r="P306" s="120">
        <v>20.34273446088795</v>
      </c>
      <c r="Q306" s="118" t="s">
        <v>2891</v>
      </c>
    </row>
    <row r="307" spans="1:17" ht="19.5" hidden="1" customHeight="1">
      <c r="A307" s="117">
        <v>45169</v>
      </c>
      <c r="B307" s="118" t="s">
        <v>2899</v>
      </c>
      <c r="C307" s="118" t="s">
        <v>16</v>
      </c>
      <c r="D307" s="118" t="s">
        <v>2019</v>
      </c>
      <c r="E307" s="118" t="s">
        <v>477</v>
      </c>
      <c r="F307" s="118" t="s">
        <v>478</v>
      </c>
      <c r="G307" s="118" t="s">
        <v>2811</v>
      </c>
      <c r="H307" s="118" t="s">
        <v>2900</v>
      </c>
      <c r="I307" s="122" t="s">
        <v>2799</v>
      </c>
      <c r="J307" s="118" t="s">
        <v>2800</v>
      </c>
      <c r="K307" s="120">
        <v>16158645.77</v>
      </c>
      <c r="L307" s="120">
        <v>2970000</v>
      </c>
      <c r="M307" s="120">
        <v>2722500</v>
      </c>
      <c r="N307" s="120">
        <v>2866982.8300000005</v>
      </c>
      <c r="O307" s="120">
        <v>144482.82999999999</v>
      </c>
      <c r="P307" s="120">
        <v>5.3069910009182735</v>
      </c>
      <c r="Q307" s="118" t="s">
        <v>2891</v>
      </c>
    </row>
    <row r="308" spans="1:17" ht="19.5" hidden="1" customHeight="1">
      <c r="A308" s="117">
        <v>45169</v>
      </c>
      <c r="B308" s="118" t="s">
        <v>2899</v>
      </c>
      <c r="C308" s="118" t="s">
        <v>16</v>
      </c>
      <c r="D308" s="118" t="s">
        <v>2019</v>
      </c>
      <c r="E308" s="118" t="s">
        <v>477</v>
      </c>
      <c r="F308" s="118" t="s">
        <v>478</v>
      </c>
      <c r="G308" s="118" t="s">
        <v>2811</v>
      </c>
      <c r="H308" s="118" t="s">
        <v>2900</v>
      </c>
      <c r="I308" s="122" t="s">
        <v>2801</v>
      </c>
      <c r="J308" s="118" t="s">
        <v>2802</v>
      </c>
      <c r="K308" s="120">
        <v>397753.33</v>
      </c>
      <c r="L308" s="120">
        <v>250000</v>
      </c>
      <c r="M308" s="120">
        <v>229166.66666666666</v>
      </c>
      <c r="N308" s="120">
        <v>107937.41</v>
      </c>
      <c r="O308" s="120">
        <v>-121229.25666666668</v>
      </c>
      <c r="P308" s="120">
        <v>-52.90003927272727</v>
      </c>
      <c r="Q308" s="118" t="s">
        <v>2890</v>
      </c>
    </row>
    <row r="309" spans="1:17" ht="19.5" hidden="1" customHeight="1">
      <c r="A309" s="117">
        <v>45169</v>
      </c>
      <c r="B309" s="118" t="s">
        <v>2899</v>
      </c>
      <c r="C309" s="118" t="s">
        <v>16</v>
      </c>
      <c r="D309" s="118" t="s">
        <v>2019</v>
      </c>
      <c r="E309" s="118" t="s">
        <v>477</v>
      </c>
      <c r="F309" s="118" t="s">
        <v>478</v>
      </c>
      <c r="G309" s="118" t="s">
        <v>2811</v>
      </c>
      <c r="H309" s="118" t="s">
        <v>2900</v>
      </c>
      <c r="I309" s="122" t="s">
        <v>2803</v>
      </c>
      <c r="J309" s="118" t="s">
        <v>2804</v>
      </c>
      <c r="K309" s="120">
        <v>24505739.289999999</v>
      </c>
      <c r="L309" s="120">
        <v>5510000</v>
      </c>
      <c r="M309" s="120">
        <v>5050833.333333333</v>
      </c>
      <c r="N309" s="120">
        <v>5945307.7399999993</v>
      </c>
      <c r="O309" s="120">
        <v>894474.40666666662</v>
      </c>
      <c r="P309" s="120">
        <v>17.709442138261011</v>
      </c>
      <c r="Q309" s="118" t="s">
        <v>2891</v>
      </c>
    </row>
    <row r="310" spans="1:17" ht="19.5" hidden="1" customHeight="1">
      <c r="A310" s="117">
        <v>45169</v>
      </c>
      <c r="B310" s="118" t="s">
        <v>2899</v>
      </c>
      <c r="C310" s="118" t="s">
        <v>16</v>
      </c>
      <c r="D310" s="118" t="s">
        <v>2019</v>
      </c>
      <c r="E310" s="118" t="s">
        <v>477</v>
      </c>
      <c r="F310" s="118" t="s">
        <v>478</v>
      </c>
      <c r="G310" s="118" t="s">
        <v>2811</v>
      </c>
      <c r="H310" s="118" t="s">
        <v>2900</v>
      </c>
      <c r="I310" s="122" t="s">
        <v>2805</v>
      </c>
      <c r="J310" s="118" t="s">
        <v>2806</v>
      </c>
      <c r="K310" s="120">
        <v>42297321.170000002</v>
      </c>
      <c r="L310" s="120">
        <v>44119400</v>
      </c>
      <c r="M310" s="120">
        <v>40442783.333333336</v>
      </c>
      <c r="N310" s="120">
        <v>35749153.399999999</v>
      </c>
      <c r="O310" s="120">
        <v>-4693629.9333333336</v>
      </c>
      <c r="P310" s="120">
        <v>-11.605605614845995</v>
      </c>
      <c r="Q310" s="118" t="s">
        <v>2890</v>
      </c>
    </row>
    <row r="311" spans="1:17" ht="19.5" hidden="1" customHeight="1">
      <c r="A311" s="117">
        <v>45169</v>
      </c>
      <c r="B311" s="118" t="s">
        <v>2899</v>
      </c>
      <c r="C311" s="118" t="s">
        <v>16</v>
      </c>
      <c r="D311" s="118" t="s">
        <v>2019</v>
      </c>
      <c r="E311" s="118" t="s">
        <v>477</v>
      </c>
      <c r="F311" s="118" t="s">
        <v>478</v>
      </c>
      <c r="G311" s="118" t="s">
        <v>2811</v>
      </c>
      <c r="H311" s="118" t="s">
        <v>2900</v>
      </c>
      <c r="I311" s="122" t="s">
        <v>2807</v>
      </c>
      <c r="J311" s="118" t="s">
        <v>2808</v>
      </c>
      <c r="K311" s="120">
        <v>14873865.279999999</v>
      </c>
      <c r="L311" s="120">
        <v>6040846</v>
      </c>
      <c r="M311" s="120">
        <v>5537442.166666667</v>
      </c>
      <c r="N311" s="120">
        <v>5899037.3499999996</v>
      </c>
      <c r="O311" s="120">
        <v>361595.18333333335</v>
      </c>
      <c r="P311" s="120">
        <v>6.5300037896558321</v>
      </c>
      <c r="Q311" s="118" t="s">
        <v>2891</v>
      </c>
    </row>
    <row r="312" spans="1:17" ht="19.5" hidden="1" customHeight="1">
      <c r="A312" s="117">
        <v>45169</v>
      </c>
      <c r="B312" s="118" t="s">
        <v>2899</v>
      </c>
      <c r="C312" s="118" t="s">
        <v>16</v>
      </c>
      <c r="D312" s="118" t="s">
        <v>2019</v>
      </c>
      <c r="E312" s="118" t="s">
        <v>477</v>
      </c>
      <c r="F312" s="118" t="s">
        <v>478</v>
      </c>
      <c r="G312" s="118" t="s">
        <v>2811</v>
      </c>
      <c r="H312" s="118" t="s">
        <v>2900</v>
      </c>
      <c r="I312" s="122" t="s">
        <v>2870</v>
      </c>
      <c r="J312" s="118" t="s">
        <v>2871</v>
      </c>
      <c r="K312" s="120">
        <v>0</v>
      </c>
      <c r="L312" s="121"/>
      <c r="M312" s="121"/>
      <c r="N312" s="120">
        <v>0</v>
      </c>
      <c r="O312" s="121"/>
      <c r="P312" s="121"/>
      <c r="Q312" s="118" t="s">
        <v>2895</v>
      </c>
    </row>
    <row r="313" spans="1:17" ht="19.5" hidden="1" customHeight="1">
      <c r="A313" s="117">
        <v>45169</v>
      </c>
      <c r="B313" s="118" t="s">
        <v>2899</v>
      </c>
      <c r="C313" s="118" t="s">
        <v>16</v>
      </c>
      <c r="D313" s="118" t="s">
        <v>2019</v>
      </c>
      <c r="E313" s="118" t="s">
        <v>477</v>
      </c>
      <c r="F313" s="118" t="s">
        <v>478</v>
      </c>
      <c r="G313" s="118" t="s">
        <v>2811</v>
      </c>
      <c r="H313" s="118" t="s">
        <v>2900</v>
      </c>
      <c r="I313" s="122" t="s">
        <v>2809</v>
      </c>
      <c r="J313" s="118" t="s">
        <v>2810</v>
      </c>
      <c r="K313" s="120">
        <v>894397.37</v>
      </c>
      <c r="L313" s="120">
        <v>10087167.08</v>
      </c>
      <c r="M313" s="120">
        <v>9246569.8233333342</v>
      </c>
      <c r="N313" s="120">
        <v>709712.77</v>
      </c>
      <c r="O313" s="120">
        <v>-8536857.0533333328</v>
      </c>
      <c r="P313" s="120">
        <v>-92.324583239407659</v>
      </c>
      <c r="Q313" s="118" t="s">
        <v>2890</v>
      </c>
    </row>
    <row r="314" spans="1:17" ht="19.5" hidden="1" customHeight="1">
      <c r="A314" s="117">
        <v>45169</v>
      </c>
      <c r="B314" s="118" t="s">
        <v>2899</v>
      </c>
      <c r="C314" s="118" t="s">
        <v>16</v>
      </c>
      <c r="D314" s="118" t="s">
        <v>2019</v>
      </c>
      <c r="E314" s="118" t="s">
        <v>477</v>
      </c>
      <c r="F314" s="118" t="s">
        <v>478</v>
      </c>
      <c r="G314" s="118" t="s">
        <v>2839</v>
      </c>
      <c r="H314" s="118" t="s">
        <v>2900</v>
      </c>
      <c r="I314" s="123" t="s">
        <v>2812</v>
      </c>
      <c r="J314" s="118" t="s">
        <v>2813</v>
      </c>
      <c r="K314" s="120">
        <v>7411647.9299999997</v>
      </c>
      <c r="L314" s="120">
        <v>8000000</v>
      </c>
      <c r="M314" s="120">
        <v>7333333.333333333</v>
      </c>
      <c r="N314" s="120">
        <v>8278950.2300000004</v>
      </c>
      <c r="O314" s="120">
        <v>945616.89666666673</v>
      </c>
      <c r="P314" s="120">
        <v>12.894775863636363</v>
      </c>
      <c r="Q314" s="118" t="s">
        <v>2890</v>
      </c>
    </row>
    <row r="315" spans="1:17" ht="19.5" hidden="1" customHeight="1">
      <c r="A315" s="117">
        <v>45169</v>
      </c>
      <c r="B315" s="118" t="s">
        <v>2899</v>
      </c>
      <c r="C315" s="118" t="s">
        <v>16</v>
      </c>
      <c r="D315" s="118" t="s">
        <v>2019</v>
      </c>
      <c r="E315" s="118" t="s">
        <v>477</v>
      </c>
      <c r="F315" s="118" t="s">
        <v>478</v>
      </c>
      <c r="G315" s="118" t="s">
        <v>2839</v>
      </c>
      <c r="H315" s="118" t="s">
        <v>2900</v>
      </c>
      <c r="I315" s="123" t="s">
        <v>2814</v>
      </c>
      <c r="J315" s="118" t="s">
        <v>2815</v>
      </c>
      <c r="K315" s="120">
        <v>4195369.04</v>
      </c>
      <c r="L315" s="120">
        <v>2000000</v>
      </c>
      <c r="M315" s="120">
        <v>1833333.3333333333</v>
      </c>
      <c r="N315" s="120">
        <v>2688128.12</v>
      </c>
      <c r="O315" s="120">
        <v>854794.78666666662</v>
      </c>
      <c r="P315" s="120">
        <v>46.625170181818177</v>
      </c>
      <c r="Q315" s="118" t="s">
        <v>2890</v>
      </c>
    </row>
    <row r="316" spans="1:17" ht="19.5" hidden="1" customHeight="1">
      <c r="A316" s="117">
        <v>45169</v>
      </c>
      <c r="B316" s="118" t="s">
        <v>2899</v>
      </c>
      <c r="C316" s="118" t="s">
        <v>16</v>
      </c>
      <c r="D316" s="118" t="s">
        <v>2019</v>
      </c>
      <c r="E316" s="118" t="s">
        <v>477</v>
      </c>
      <c r="F316" s="118" t="s">
        <v>478</v>
      </c>
      <c r="G316" s="118" t="s">
        <v>2839</v>
      </c>
      <c r="H316" s="118" t="s">
        <v>2900</v>
      </c>
      <c r="I316" s="123" t="s">
        <v>2816</v>
      </c>
      <c r="J316" s="118" t="s">
        <v>2817</v>
      </c>
      <c r="K316" s="120">
        <v>266863.98</v>
      </c>
      <c r="L316" s="120">
        <v>390000</v>
      </c>
      <c r="M316" s="120">
        <v>357500</v>
      </c>
      <c r="N316" s="120">
        <v>465291.91</v>
      </c>
      <c r="O316" s="120">
        <v>107791.91</v>
      </c>
      <c r="P316" s="120">
        <v>30.151583216783216</v>
      </c>
      <c r="Q316" s="118" t="s">
        <v>2890</v>
      </c>
    </row>
    <row r="317" spans="1:17" ht="19.5" hidden="1" customHeight="1">
      <c r="A317" s="117">
        <v>45169</v>
      </c>
      <c r="B317" s="118" t="s">
        <v>2899</v>
      </c>
      <c r="C317" s="118" t="s">
        <v>16</v>
      </c>
      <c r="D317" s="118" t="s">
        <v>2019</v>
      </c>
      <c r="E317" s="118" t="s">
        <v>477</v>
      </c>
      <c r="F317" s="118" t="s">
        <v>478</v>
      </c>
      <c r="G317" s="118" t="s">
        <v>2839</v>
      </c>
      <c r="H317" s="118" t="s">
        <v>2900</v>
      </c>
      <c r="I317" s="123" t="s">
        <v>2818</v>
      </c>
      <c r="J317" s="118" t="s">
        <v>2819</v>
      </c>
      <c r="K317" s="120">
        <v>4086390.13</v>
      </c>
      <c r="L317" s="120">
        <v>2000000</v>
      </c>
      <c r="M317" s="120">
        <v>1833333.3333333333</v>
      </c>
      <c r="N317" s="120">
        <v>2412024.85</v>
      </c>
      <c r="O317" s="120">
        <v>578691.5166666666</v>
      </c>
      <c r="P317" s="120">
        <v>31.564991818181817</v>
      </c>
      <c r="Q317" s="118" t="s">
        <v>2890</v>
      </c>
    </row>
    <row r="318" spans="1:17" ht="19.5" hidden="1" customHeight="1">
      <c r="A318" s="117">
        <v>45169</v>
      </c>
      <c r="B318" s="118" t="s">
        <v>2899</v>
      </c>
      <c r="C318" s="118" t="s">
        <v>16</v>
      </c>
      <c r="D318" s="118" t="s">
        <v>2019</v>
      </c>
      <c r="E318" s="118" t="s">
        <v>477</v>
      </c>
      <c r="F318" s="118" t="s">
        <v>478</v>
      </c>
      <c r="G318" s="118" t="s">
        <v>2839</v>
      </c>
      <c r="H318" s="118" t="s">
        <v>2900</v>
      </c>
      <c r="I318" s="123" t="s">
        <v>2820</v>
      </c>
      <c r="J318" s="118" t="s">
        <v>2821</v>
      </c>
      <c r="K318" s="120">
        <v>42307633.170000002</v>
      </c>
      <c r="L318" s="120">
        <v>44119400</v>
      </c>
      <c r="M318" s="120">
        <v>40442783.333333336</v>
      </c>
      <c r="N318" s="120">
        <v>35865703.719999999</v>
      </c>
      <c r="O318" s="120">
        <v>-4577079.6133333333</v>
      </c>
      <c r="P318" s="120">
        <v>-11.317419910515556</v>
      </c>
      <c r="Q318" s="118" t="s">
        <v>2891</v>
      </c>
    </row>
    <row r="319" spans="1:17" ht="19.5" hidden="1" customHeight="1">
      <c r="A319" s="117">
        <v>45169</v>
      </c>
      <c r="B319" s="118" t="s">
        <v>2899</v>
      </c>
      <c r="C319" s="118" t="s">
        <v>16</v>
      </c>
      <c r="D319" s="118" t="s">
        <v>2019</v>
      </c>
      <c r="E319" s="118" t="s">
        <v>477</v>
      </c>
      <c r="F319" s="118" t="s">
        <v>478</v>
      </c>
      <c r="G319" s="118" t="s">
        <v>2839</v>
      </c>
      <c r="H319" s="118" t="s">
        <v>2900</v>
      </c>
      <c r="I319" s="123" t="s">
        <v>2822</v>
      </c>
      <c r="J319" s="118" t="s">
        <v>2846</v>
      </c>
      <c r="K319" s="120">
        <v>7284400.0800000001</v>
      </c>
      <c r="L319" s="120">
        <v>7560000</v>
      </c>
      <c r="M319" s="120">
        <v>6930000</v>
      </c>
      <c r="N319" s="120">
        <v>7498212.4000000004</v>
      </c>
      <c r="O319" s="120">
        <v>568212.4</v>
      </c>
      <c r="P319" s="120">
        <v>8.1993131313131311</v>
      </c>
      <c r="Q319" s="118" t="s">
        <v>2890</v>
      </c>
    </row>
    <row r="320" spans="1:17" ht="19.5" hidden="1" customHeight="1">
      <c r="A320" s="117">
        <v>45169</v>
      </c>
      <c r="B320" s="118" t="s">
        <v>2899</v>
      </c>
      <c r="C320" s="118" t="s">
        <v>16</v>
      </c>
      <c r="D320" s="118" t="s">
        <v>2019</v>
      </c>
      <c r="E320" s="118" t="s">
        <v>477</v>
      </c>
      <c r="F320" s="118" t="s">
        <v>478</v>
      </c>
      <c r="G320" s="118" t="s">
        <v>2839</v>
      </c>
      <c r="H320" s="118" t="s">
        <v>2900</v>
      </c>
      <c r="I320" s="123" t="s">
        <v>2823</v>
      </c>
      <c r="J320" s="118" t="s">
        <v>2824</v>
      </c>
      <c r="K320" s="120">
        <v>13868297.73</v>
      </c>
      <c r="L320" s="120">
        <v>11500900</v>
      </c>
      <c r="M320" s="120">
        <v>10542491.666666668</v>
      </c>
      <c r="N320" s="120">
        <v>13475738.379999999</v>
      </c>
      <c r="O320" s="120">
        <v>2933246.7133333334</v>
      </c>
      <c r="P320" s="120">
        <v>27.823087805776467</v>
      </c>
      <c r="Q320" s="118" t="s">
        <v>2890</v>
      </c>
    </row>
    <row r="321" spans="1:17" ht="19.5" hidden="1" customHeight="1">
      <c r="A321" s="117">
        <v>45169</v>
      </c>
      <c r="B321" s="118" t="s">
        <v>2899</v>
      </c>
      <c r="C321" s="118" t="s">
        <v>16</v>
      </c>
      <c r="D321" s="118" t="s">
        <v>2019</v>
      </c>
      <c r="E321" s="118" t="s">
        <v>477</v>
      </c>
      <c r="F321" s="118" t="s">
        <v>478</v>
      </c>
      <c r="G321" s="118" t="s">
        <v>2839</v>
      </c>
      <c r="H321" s="118" t="s">
        <v>2900</v>
      </c>
      <c r="I321" s="123" t="s">
        <v>2825</v>
      </c>
      <c r="J321" s="118" t="s">
        <v>2826</v>
      </c>
      <c r="K321" s="120">
        <v>11210512</v>
      </c>
      <c r="L321" s="120">
        <v>2530000</v>
      </c>
      <c r="M321" s="120">
        <v>2319166.6666666665</v>
      </c>
      <c r="N321" s="120">
        <v>2834182.29</v>
      </c>
      <c r="O321" s="120">
        <v>515015.62333333329</v>
      </c>
      <c r="P321" s="120">
        <v>22.206925907294288</v>
      </c>
      <c r="Q321" s="118" t="s">
        <v>2890</v>
      </c>
    </row>
    <row r="322" spans="1:17" ht="19.5" hidden="1" customHeight="1">
      <c r="A322" s="117">
        <v>45169</v>
      </c>
      <c r="B322" s="118" t="s">
        <v>2899</v>
      </c>
      <c r="C322" s="118" t="s">
        <v>16</v>
      </c>
      <c r="D322" s="118" t="s">
        <v>2019</v>
      </c>
      <c r="E322" s="118" t="s">
        <v>477</v>
      </c>
      <c r="F322" s="118" t="s">
        <v>478</v>
      </c>
      <c r="G322" s="118" t="s">
        <v>2839</v>
      </c>
      <c r="H322" s="118" t="s">
        <v>2900</v>
      </c>
      <c r="I322" s="123" t="s">
        <v>2827</v>
      </c>
      <c r="J322" s="118" t="s">
        <v>2828</v>
      </c>
      <c r="K322" s="120">
        <v>8189046.9800000004</v>
      </c>
      <c r="L322" s="120">
        <v>4405300</v>
      </c>
      <c r="M322" s="120">
        <v>4038191.6666666665</v>
      </c>
      <c r="N322" s="120">
        <v>8951707.8400000017</v>
      </c>
      <c r="O322" s="120">
        <v>4913516.1733333329</v>
      </c>
      <c r="P322" s="120">
        <v>121.6761505872059</v>
      </c>
      <c r="Q322" s="118" t="s">
        <v>2890</v>
      </c>
    </row>
    <row r="323" spans="1:17" ht="19.5" hidden="1" customHeight="1">
      <c r="A323" s="117">
        <v>45169</v>
      </c>
      <c r="B323" s="118" t="s">
        <v>2899</v>
      </c>
      <c r="C323" s="118" t="s">
        <v>16</v>
      </c>
      <c r="D323" s="118" t="s">
        <v>2019</v>
      </c>
      <c r="E323" s="118" t="s">
        <v>477</v>
      </c>
      <c r="F323" s="118" t="s">
        <v>478</v>
      </c>
      <c r="G323" s="118" t="s">
        <v>2839</v>
      </c>
      <c r="H323" s="118" t="s">
        <v>2900</v>
      </c>
      <c r="I323" s="123" t="s">
        <v>2829</v>
      </c>
      <c r="J323" s="118" t="s">
        <v>2830</v>
      </c>
      <c r="K323" s="120">
        <v>2221782.7200000002</v>
      </c>
      <c r="L323" s="120">
        <v>2120000</v>
      </c>
      <c r="M323" s="120">
        <v>1943333.3333333335</v>
      </c>
      <c r="N323" s="120">
        <v>2611328.56</v>
      </c>
      <c r="O323" s="120">
        <v>667995.22666666668</v>
      </c>
      <c r="P323" s="120">
        <v>34.373682332761575</v>
      </c>
      <c r="Q323" s="118" t="s">
        <v>2890</v>
      </c>
    </row>
    <row r="324" spans="1:17" ht="19.5" hidden="1" customHeight="1">
      <c r="A324" s="117">
        <v>45169</v>
      </c>
      <c r="B324" s="118" t="s">
        <v>2899</v>
      </c>
      <c r="C324" s="118" t="s">
        <v>16</v>
      </c>
      <c r="D324" s="118" t="s">
        <v>2019</v>
      </c>
      <c r="E324" s="118" t="s">
        <v>477</v>
      </c>
      <c r="F324" s="118" t="s">
        <v>478</v>
      </c>
      <c r="G324" s="118" t="s">
        <v>2839</v>
      </c>
      <c r="H324" s="118" t="s">
        <v>2900</v>
      </c>
      <c r="I324" s="123" t="s">
        <v>2831</v>
      </c>
      <c r="J324" s="118" t="s">
        <v>2832</v>
      </c>
      <c r="K324" s="120">
        <v>4775349.9000000004</v>
      </c>
      <c r="L324" s="120">
        <v>3522000</v>
      </c>
      <c r="M324" s="120">
        <v>3228500</v>
      </c>
      <c r="N324" s="120">
        <v>5476446.3700000001</v>
      </c>
      <c r="O324" s="120">
        <v>2247946.37</v>
      </c>
      <c r="P324" s="120">
        <v>69.628197924732845</v>
      </c>
      <c r="Q324" s="118" t="s">
        <v>2890</v>
      </c>
    </row>
    <row r="325" spans="1:17" ht="19.5" hidden="1" customHeight="1">
      <c r="A325" s="117">
        <v>45169</v>
      </c>
      <c r="B325" s="118" t="s">
        <v>2899</v>
      </c>
      <c r="C325" s="118" t="s">
        <v>16</v>
      </c>
      <c r="D325" s="118" t="s">
        <v>2019</v>
      </c>
      <c r="E325" s="118" t="s">
        <v>477</v>
      </c>
      <c r="F325" s="118" t="s">
        <v>478</v>
      </c>
      <c r="G325" s="118" t="s">
        <v>2839</v>
      </c>
      <c r="H325" s="118" t="s">
        <v>2900</v>
      </c>
      <c r="I325" s="123" t="s">
        <v>2833</v>
      </c>
      <c r="J325" s="118" t="s">
        <v>2834</v>
      </c>
      <c r="K325" s="120">
        <v>6558986.6200000001</v>
      </c>
      <c r="L325" s="120">
        <v>6600293.21</v>
      </c>
      <c r="M325" s="120">
        <v>6050268.7758333329</v>
      </c>
      <c r="N325" s="120">
        <v>6320376.9299999997</v>
      </c>
      <c r="O325" s="120">
        <v>270108.15416666662</v>
      </c>
      <c r="P325" s="120">
        <v>4.4643992552126477</v>
      </c>
      <c r="Q325" s="118" t="s">
        <v>2890</v>
      </c>
    </row>
    <row r="326" spans="1:17" ht="19.5" hidden="1" customHeight="1">
      <c r="A326" s="117">
        <v>45169</v>
      </c>
      <c r="B326" s="118" t="s">
        <v>2899</v>
      </c>
      <c r="C326" s="118" t="s">
        <v>16</v>
      </c>
      <c r="D326" s="118" t="s">
        <v>2019</v>
      </c>
      <c r="E326" s="118" t="s">
        <v>477</v>
      </c>
      <c r="F326" s="118" t="s">
        <v>478</v>
      </c>
      <c r="G326" s="118" t="s">
        <v>2839</v>
      </c>
      <c r="H326" s="118" t="s">
        <v>2900</v>
      </c>
      <c r="I326" s="123" t="s">
        <v>2835</v>
      </c>
      <c r="J326" s="118" t="s">
        <v>2836</v>
      </c>
      <c r="K326" s="120">
        <v>31976.77</v>
      </c>
      <c r="L326" s="120">
        <v>500</v>
      </c>
      <c r="M326" s="120">
        <v>458.33333333333326</v>
      </c>
      <c r="N326" s="120">
        <v>5724.96</v>
      </c>
      <c r="O326" s="120">
        <v>5266.6266666666661</v>
      </c>
      <c r="P326" s="120">
        <v>1149.0821818181817</v>
      </c>
      <c r="Q326" s="118" t="s">
        <v>2890</v>
      </c>
    </row>
    <row r="327" spans="1:17" ht="19.5" hidden="1" customHeight="1">
      <c r="A327" s="117">
        <v>45169</v>
      </c>
      <c r="B327" s="118" t="s">
        <v>2899</v>
      </c>
      <c r="C327" s="118" t="s">
        <v>16</v>
      </c>
      <c r="D327" s="118" t="s">
        <v>2019</v>
      </c>
      <c r="E327" s="118" t="s">
        <v>477</v>
      </c>
      <c r="F327" s="118" t="s">
        <v>478</v>
      </c>
      <c r="G327" s="118" t="s">
        <v>2839</v>
      </c>
      <c r="H327" s="118" t="s">
        <v>2900</v>
      </c>
      <c r="I327" s="123" t="s">
        <v>2837</v>
      </c>
      <c r="J327" s="118" t="s">
        <v>2838</v>
      </c>
      <c r="K327" s="120">
        <v>11234233</v>
      </c>
      <c r="L327" s="120">
        <v>6721566</v>
      </c>
      <c r="M327" s="120">
        <v>6161435.5</v>
      </c>
      <c r="N327" s="120">
        <v>12968729.890000001</v>
      </c>
      <c r="O327" s="120">
        <v>6807294.3899999997</v>
      </c>
      <c r="P327" s="120">
        <v>110.48227949477032</v>
      </c>
      <c r="Q327" s="118" t="s">
        <v>2890</v>
      </c>
    </row>
    <row r="328" spans="1:17" ht="19.5" hidden="1" customHeight="1">
      <c r="A328" s="117">
        <v>45169</v>
      </c>
      <c r="B328" s="118" t="s">
        <v>2899</v>
      </c>
      <c r="C328" s="118" t="s">
        <v>16</v>
      </c>
      <c r="D328" s="118" t="s">
        <v>2019</v>
      </c>
      <c r="E328" s="118" t="s">
        <v>477</v>
      </c>
      <c r="F328" s="118" t="s">
        <v>478</v>
      </c>
      <c r="G328" s="118" t="s">
        <v>2839</v>
      </c>
      <c r="H328" s="118" t="s">
        <v>2900</v>
      </c>
      <c r="I328" s="123" t="s">
        <v>2872</v>
      </c>
      <c r="J328" s="118" t="s">
        <v>2873</v>
      </c>
      <c r="K328" s="120">
        <v>0</v>
      </c>
      <c r="L328" s="121"/>
      <c r="M328" s="121"/>
      <c r="N328" s="120">
        <v>0</v>
      </c>
      <c r="O328" s="121"/>
      <c r="P328" s="121"/>
      <c r="Q328" s="118" t="s">
        <v>2895</v>
      </c>
    </row>
    <row r="329" spans="1:17" ht="19.5" hidden="1" customHeight="1">
      <c r="A329" s="117">
        <v>45169</v>
      </c>
      <c r="B329" s="118" t="s">
        <v>2899</v>
      </c>
      <c r="C329" s="118" t="s">
        <v>16</v>
      </c>
      <c r="D329" s="118" t="s">
        <v>2019</v>
      </c>
      <c r="E329" s="118" t="s">
        <v>477</v>
      </c>
      <c r="F329" s="118" t="s">
        <v>478</v>
      </c>
      <c r="G329" s="118" t="s">
        <v>2901</v>
      </c>
      <c r="H329" s="118" t="s">
        <v>1944</v>
      </c>
      <c r="I329" s="118" t="s">
        <v>2852</v>
      </c>
      <c r="J329" s="118" t="s">
        <v>2892</v>
      </c>
      <c r="K329" s="120">
        <v>103256602.40000001</v>
      </c>
      <c r="L329" s="120">
        <v>103256602.40000001</v>
      </c>
      <c r="M329" s="120">
        <v>94651885.533333331</v>
      </c>
      <c r="N329" s="120">
        <v>57593530.040000014</v>
      </c>
      <c r="O329" s="120">
        <v>-37058355.493333332</v>
      </c>
      <c r="P329" s="120">
        <v>-39.152263353784519</v>
      </c>
      <c r="Q329" s="118" t="s">
        <v>2890</v>
      </c>
    </row>
    <row r="330" spans="1:17" ht="19.5" hidden="1" customHeight="1">
      <c r="A330" s="117">
        <v>45169</v>
      </c>
      <c r="B330" s="118" t="s">
        <v>2899</v>
      </c>
      <c r="C330" s="118" t="s">
        <v>16</v>
      </c>
      <c r="D330" s="118" t="s">
        <v>2019</v>
      </c>
      <c r="E330" s="118" t="s">
        <v>477</v>
      </c>
      <c r="F330" s="118" t="s">
        <v>478</v>
      </c>
      <c r="G330" s="118" t="s">
        <v>2902</v>
      </c>
      <c r="H330" s="118" t="s">
        <v>1944</v>
      </c>
      <c r="I330" s="118" t="s">
        <v>2853</v>
      </c>
      <c r="J330" s="118" t="s">
        <v>2893</v>
      </c>
      <c r="K330" s="120">
        <v>80195848.519999996</v>
      </c>
      <c r="L330" s="120">
        <v>80195848.519999996</v>
      </c>
      <c r="M330" s="120">
        <v>73512861.143333331</v>
      </c>
      <c r="N330" s="120">
        <v>55821460.230000004</v>
      </c>
      <c r="O330" s="120">
        <v>-17691400.913333334</v>
      </c>
      <c r="P330" s="120">
        <v>-24.065722158248107</v>
      </c>
      <c r="Q330" s="118" t="s">
        <v>2890</v>
      </c>
    </row>
    <row r="331" spans="1:17" ht="19.5" hidden="1" customHeight="1">
      <c r="A331" s="117">
        <v>45169</v>
      </c>
      <c r="B331" s="118" t="s">
        <v>2899</v>
      </c>
      <c r="C331" s="118" t="s">
        <v>16</v>
      </c>
      <c r="D331" s="118" t="s">
        <v>2019</v>
      </c>
      <c r="E331" s="118" t="s">
        <v>477</v>
      </c>
      <c r="F331" s="118" t="s">
        <v>478</v>
      </c>
      <c r="G331" s="118" t="s">
        <v>2902</v>
      </c>
      <c r="H331" s="118" t="s">
        <v>1944</v>
      </c>
      <c r="I331" s="118" t="s">
        <v>2854</v>
      </c>
      <c r="J331" s="118" t="s">
        <v>2894</v>
      </c>
      <c r="K331" s="120">
        <v>17691408.620000001</v>
      </c>
      <c r="L331" s="120">
        <v>-17691408.620000001</v>
      </c>
      <c r="M331" s="120">
        <v>-16217124.568333333</v>
      </c>
      <c r="N331" s="120">
        <v>-11121367.629999995</v>
      </c>
      <c r="O331" s="120">
        <v>5095756.9383333335</v>
      </c>
      <c r="P331" s="120">
        <v>-31.422074344077352</v>
      </c>
      <c r="Q331" s="118" t="s">
        <v>2891</v>
      </c>
    </row>
    <row r="332" spans="1:17" ht="19.5" hidden="1" customHeight="1">
      <c r="A332" s="117">
        <v>45169</v>
      </c>
      <c r="B332" s="118" t="s">
        <v>2899</v>
      </c>
      <c r="C332" s="118" t="s">
        <v>16</v>
      </c>
      <c r="D332" s="118" t="s">
        <v>2019</v>
      </c>
      <c r="E332" s="118" t="s">
        <v>479</v>
      </c>
      <c r="F332" s="118" t="s">
        <v>480</v>
      </c>
      <c r="G332" s="118" t="s">
        <v>2811</v>
      </c>
      <c r="H332" s="118" t="s">
        <v>2900</v>
      </c>
      <c r="I332" s="123" t="s">
        <v>2790</v>
      </c>
      <c r="J332" s="118" t="s">
        <v>2791</v>
      </c>
      <c r="K332" s="120">
        <v>80135217.079999998</v>
      </c>
      <c r="L332" s="120">
        <v>92072394.260000005</v>
      </c>
      <c r="M332" s="120">
        <v>84399694.738333344</v>
      </c>
      <c r="N332" s="120">
        <v>63722443.119999982</v>
      </c>
      <c r="O332" s="120">
        <v>-20677251.618333332</v>
      </c>
      <c r="P332" s="120">
        <v>-24.499201901665138</v>
      </c>
      <c r="Q332" s="118" t="s">
        <v>2890</v>
      </c>
    </row>
    <row r="333" spans="1:17" ht="19.5" hidden="1" customHeight="1">
      <c r="A333" s="117">
        <v>45169</v>
      </c>
      <c r="B333" s="118" t="s">
        <v>2899</v>
      </c>
      <c r="C333" s="118" t="s">
        <v>16</v>
      </c>
      <c r="D333" s="118" t="s">
        <v>2019</v>
      </c>
      <c r="E333" s="118" t="s">
        <v>479</v>
      </c>
      <c r="F333" s="118" t="s">
        <v>480</v>
      </c>
      <c r="G333" s="118" t="s">
        <v>2811</v>
      </c>
      <c r="H333" s="118" t="s">
        <v>2900</v>
      </c>
      <c r="I333" s="123" t="s">
        <v>2792</v>
      </c>
      <c r="J333" s="118" t="s">
        <v>2793</v>
      </c>
      <c r="K333" s="120">
        <v>255680</v>
      </c>
      <c r="L333" s="120">
        <v>336500</v>
      </c>
      <c r="M333" s="120">
        <v>308458.33333333337</v>
      </c>
      <c r="N333" s="120">
        <v>318329</v>
      </c>
      <c r="O333" s="120">
        <v>9870.6666666666679</v>
      </c>
      <c r="P333" s="120">
        <v>3.2</v>
      </c>
      <c r="Q333" s="118" t="s">
        <v>2891</v>
      </c>
    </row>
    <row r="334" spans="1:17" ht="19.5" hidden="1" customHeight="1">
      <c r="A334" s="117">
        <v>45169</v>
      </c>
      <c r="B334" s="118" t="s">
        <v>2899</v>
      </c>
      <c r="C334" s="118" t="s">
        <v>16</v>
      </c>
      <c r="D334" s="118" t="s">
        <v>2019</v>
      </c>
      <c r="E334" s="118" t="s">
        <v>479</v>
      </c>
      <c r="F334" s="118" t="s">
        <v>480</v>
      </c>
      <c r="G334" s="118" t="s">
        <v>2811</v>
      </c>
      <c r="H334" s="118" t="s">
        <v>2900</v>
      </c>
      <c r="I334" s="123" t="s">
        <v>2794</v>
      </c>
      <c r="J334" s="118" t="s">
        <v>2795</v>
      </c>
      <c r="K334" s="120">
        <v>101233.33</v>
      </c>
      <c r="L334" s="120">
        <v>675000</v>
      </c>
      <c r="M334" s="120">
        <v>618750</v>
      </c>
      <c r="N334" s="120">
        <v>320043</v>
      </c>
      <c r="O334" s="120">
        <v>-298707</v>
      </c>
      <c r="P334" s="120">
        <v>-48.275878787878781</v>
      </c>
      <c r="Q334" s="118" t="s">
        <v>2890</v>
      </c>
    </row>
    <row r="335" spans="1:17" ht="19.5" hidden="1" customHeight="1">
      <c r="A335" s="117">
        <v>45169</v>
      </c>
      <c r="B335" s="118" t="s">
        <v>2899</v>
      </c>
      <c r="C335" s="118" t="s">
        <v>16</v>
      </c>
      <c r="D335" s="118" t="s">
        <v>2019</v>
      </c>
      <c r="E335" s="118" t="s">
        <v>479</v>
      </c>
      <c r="F335" s="118" t="s">
        <v>480</v>
      </c>
      <c r="G335" s="118" t="s">
        <v>2811</v>
      </c>
      <c r="H335" s="118" t="s">
        <v>2900</v>
      </c>
      <c r="I335" s="123" t="s">
        <v>2865</v>
      </c>
      <c r="J335" s="118" t="s">
        <v>2796</v>
      </c>
      <c r="K335" s="120">
        <v>807788</v>
      </c>
      <c r="L335" s="120">
        <v>813921</v>
      </c>
      <c r="M335" s="120">
        <v>746094.25</v>
      </c>
      <c r="N335" s="120">
        <v>710486.66</v>
      </c>
      <c r="O335" s="120">
        <v>-35607.589999999997</v>
      </c>
      <c r="P335" s="120">
        <v>-4.7725324246903122</v>
      </c>
      <c r="Q335" s="118" t="s">
        <v>2890</v>
      </c>
    </row>
    <row r="336" spans="1:17" ht="19.5" hidden="1" customHeight="1">
      <c r="A336" s="117">
        <v>45169</v>
      </c>
      <c r="B336" s="118" t="s">
        <v>2899</v>
      </c>
      <c r="C336" s="118" t="s">
        <v>16</v>
      </c>
      <c r="D336" s="118" t="s">
        <v>2019</v>
      </c>
      <c r="E336" s="118" t="s">
        <v>479</v>
      </c>
      <c r="F336" s="118" t="s">
        <v>480</v>
      </c>
      <c r="G336" s="118" t="s">
        <v>2811</v>
      </c>
      <c r="H336" s="118" t="s">
        <v>2900</v>
      </c>
      <c r="I336" s="123" t="s">
        <v>2797</v>
      </c>
      <c r="J336" s="118" t="s">
        <v>2798</v>
      </c>
      <c r="K336" s="120">
        <v>8890564.6899999995</v>
      </c>
      <c r="L336" s="120">
        <v>9299647.7699999996</v>
      </c>
      <c r="M336" s="120">
        <v>8524677.1225000005</v>
      </c>
      <c r="N336" s="120">
        <v>8568738.6600000001</v>
      </c>
      <c r="O336" s="120">
        <v>44061.537499999999</v>
      </c>
      <c r="P336" s="120">
        <v>0.51687045581707891</v>
      </c>
      <c r="Q336" s="118" t="s">
        <v>2891</v>
      </c>
    </row>
    <row r="337" spans="1:17" ht="19.5" hidden="1" customHeight="1">
      <c r="A337" s="117">
        <v>45169</v>
      </c>
      <c r="B337" s="118" t="s">
        <v>2899</v>
      </c>
      <c r="C337" s="118" t="s">
        <v>16</v>
      </c>
      <c r="D337" s="118" t="s">
        <v>2019</v>
      </c>
      <c r="E337" s="118" t="s">
        <v>479</v>
      </c>
      <c r="F337" s="118" t="s">
        <v>480</v>
      </c>
      <c r="G337" s="118" t="s">
        <v>2811</v>
      </c>
      <c r="H337" s="118" t="s">
        <v>2900</v>
      </c>
      <c r="I337" s="123" t="s">
        <v>2799</v>
      </c>
      <c r="J337" s="118" t="s">
        <v>2800</v>
      </c>
      <c r="K337" s="120">
        <v>15385182.18</v>
      </c>
      <c r="L337" s="120">
        <v>11025471.800000001</v>
      </c>
      <c r="M337" s="120">
        <v>10106682.483333334</v>
      </c>
      <c r="N337" s="120">
        <v>4548102.32</v>
      </c>
      <c r="O337" s="120">
        <v>-5558580.163333334</v>
      </c>
      <c r="P337" s="120">
        <v>-54.999058024231424</v>
      </c>
      <c r="Q337" s="118" t="s">
        <v>2890</v>
      </c>
    </row>
    <row r="338" spans="1:17" ht="19.5" hidden="1" customHeight="1">
      <c r="A338" s="117">
        <v>45169</v>
      </c>
      <c r="B338" s="118" t="s">
        <v>2899</v>
      </c>
      <c r="C338" s="118" t="s">
        <v>16</v>
      </c>
      <c r="D338" s="118" t="s">
        <v>2019</v>
      </c>
      <c r="E338" s="118" t="s">
        <v>479</v>
      </c>
      <c r="F338" s="118" t="s">
        <v>480</v>
      </c>
      <c r="G338" s="118" t="s">
        <v>2811</v>
      </c>
      <c r="H338" s="118" t="s">
        <v>2900</v>
      </c>
      <c r="I338" s="123" t="s">
        <v>2801</v>
      </c>
      <c r="J338" s="118" t="s">
        <v>2802</v>
      </c>
      <c r="K338" s="120">
        <v>917772.66</v>
      </c>
      <c r="L338" s="120">
        <v>1396792</v>
      </c>
      <c r="M338" s="120">
        <v>1280392.6666666667</v>
      </c>
      <c r="N338" s="120">
        <v>809154.05</v>
      </c>
      <c r="O338" s="120">
        <v>-471238.61666666664</v>
      </c>
      <c r="P338" s="120">
        <v>-36.804226463860829</v>
      </c>
      <c r="Q338" s="118" t="s">
        <v>2890</v>
      </c>
    </row>
    <row r="339" spans="1:17" ht="19.5" hidden="1" customHeight="1">
      <c r="A339" s="117">
        <v>45169</v>
      </c>
      <c r="B339" s="118" t="s">
        <v>2899</v>
      </c>
      <c r="C339" s="118" t="s">
        <v>16</v>
      </c>
      <c r="D339" s="118" t="s">
        <v>2019</v>
      </c>
      <c r="E339" s="118" t="s">
        <v>479</v>
      </c>
      <c r="F339" s="118" t="s">
        <v>480</v>
      </c>
      <c r="G339" s="118" t="s">
        <v>2811</v>
      </c>
      <c r="H339" s="118" t="s">
        <v>2900</v>
      </c>
      <c r="I339" s="123" t="s">
        <v>2803</v>
      </c>
      <c r="J339" s="118" t="s">
        <v>2804</v>
      </c>
      <c r="K339" s="120">
        <v>37122726.100000001</v>
      </c>
      <c r="L339" s="120">
        <v>16520495.26</v>
      </c>
      <c r="M339" s="120">
        <v>15143787.321666665</v>
      </c>
      <c r="N339" s="120">
        <v>15702761.74</v>
      </c>
      <c r="O339" s="120">
        <v>558974.41833333333</v>
      </c>
      <c r="P339" s="120">
        <v>3.6911137647422718</v>
      </c>
      <c r="Q339" s="118" t="s">
        <v>2891</v>
      </c>
    </row>
    <row r="340" spans="1:17" ht="19.5" hidden="1" customHeight="1">
      <c r="A340" s="117">
        <v>45169</v>
      </c>
      <c r="B340" s="118" t="s">
        <v>2899</v>
      </c>
      <c r="C340" s="118" t="s">
        <v>16</v>
      </c>
      <c r="D340" s="118" t="s">
        <v>2019</v>
      </c>
      <c r="E340" s="118" t="s">
        <v>479</v>
      </c>
      <c r="F340" s="118" t="s">
        <v>480</v>
      </c>
      <c r="G340" s="118" t="s">
        <v>2811</v>
      </c>
      <c r="H340" s="118" t="s">
        <v>2900</v>
      </c>
      <c r="I340" s="123" t="s">
        <v>2805</v>
      </c>
      <c r="J340" s="118" t="s">
        <v>2806</v>
      </c>
      <c r="K340" s="120">
        <v>52578199.039999999</v>
      </c>
      <c r="L340" s="120">
        <v>40720275</v>
      </c>
      <c r="M340" s="120">
        <v>37326918.75</v>
      </c>
      <c r="N340" s="120">
        <v>26906091.93</v>
      </c>
      <c r="O340" s="120">
        <v>-10420826.82</v>
      </c>
      <c r="P340" s="120">
        <v>-27.917725783353067</v>
      </c>
      <c r="Q340" s="118" t="s">
        <v>2890</v>
      </c>
    </row>
    <row r="341" spans="1:17" ht="19.5" hidden="1" customHeight="1">
      <c r="A341" s="117">
        <v>45169</v>
      </c>
      <c r="B341" s="118" t="s">
        <v>2899</v>
      </c>
      <c r="C341" s="118" t="s">
        <v>16</v>
      </c>
      <c r="D341" s="118" t="s">
        <v>2019</v>
      </c>
      <c r="E341" s="118" t="s">
        <v>479</v>
      </c>
      <c r="F341" s="118" t="s">
        <v>480</v>
      </c>
      <c r="G341" s="118" t="s">
        <v>2811</v>
      </c>
      <c r="H341" s="118" t="s">
        <v>2900</v>
      </c>
      <c r="I341" s="123" t="s">
        <v>2807</v>
      </c>
      <c r="J341" s="118" t="s">
        <v>2808</v>
      </c>
      <c r="K341" s="120">
        <v>31206813</v>
      </c>
      <c r="L341" s="120">
        <v>35266217.530000001</v>
      </c>
      <c r="M341" s="120">
        <v>32327366.069166664</v>
      </c>
      <c r="N341" s="120">
        <v>17354751.280000001</v>
      </c>
      <c r="O341" s="120">
        <v>-14972614.789166667</v>
      </c>
      <c r="P341" s="120">
        <v>-46.315603804936366</v>
      </c>
      <c r="Q341" s="118" t="s">
        <v>2890</v>
      </c>
    </row>
    <row r="342" spans="1:17" ht="19.5" hidden="1" customHeight="1">
      <c r="A342" s="117">
        <v>45169</v>
      </c>
      <c r="B342" s="118" t="s">
        <v>2899</v>
      </c>
      <c r="C342" s="118" t="s">
        <v>16</v>
      </c>
      <c r="D342" s="118" t="s">
        <v>2019</v>
      </c>
      <c r="E342" s="118" t="s">
        <v>479</v>
      </c>
      <c r="F342" s="118" t="s">
        <v>480</v>
      </c>
      <c r="G342" s="118" t="s">
        <v>2811</v>
      </c>
      <c r="H342" s="118" t="s">
        <v>2900</v>
      </c>
      <c r="I342" s="123" t="s">
        <v>2870</v>
      </c>
      <c r="J342" s="118" t="s">
        <v>2871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1"/>
      <c r="Q342" s="118" t="s">
        <v>2891</v>
      </c>
    </row>
    <row r="343" spans="1:17" ht="19.5" hidden="1" customHeight="1">
      <c r="A343" s="117">
        <v>45169</v>
      </c>
      <c r="B343" s="118" t="s">
        <v>2899</v>
      </c>
      <c r="C343" s="118" t="s">
        <v>16</v>
      </c>
      <c r="D343" s="118" t="s">
        <v>2019</v>
      </c>
      <c r="E343" s="118" t="s">
        <v>479</v>
      </c>
      <c r="F343" s="118" t="s">
        <v>480</v>
      </c>
      <c r="G343" s="118" t="s">
        <v>2811</v>
      </c>
      <c r="H343" s="118" t="s">
        <v>2900</v>
      </c>
      <c r="I343" s="123" t="s">
        <v>2809</v>
      </c>
      <c r="J343" s="118" t="s">
        <v>2810</v>
      </c>
      <c r="K343" s="120">
        <v>29606364.530000001</v>
      </c>
      <c r="L343" s="120">
        <v>6795656.6600000001</v>
      </c>
      <c r="M343" s="120">
        <v>6229351.9383333335</v>
      </c>
      <c r="N343" s="120">
        <v>2503656.66</v>
      </c>
      <c r="O343" s="120">
        <v>-3725695.2783333333</v>
      </c>
      <c r="P343" s="120">
        <v>-59.808713895367831</v>
      </c>
      <c r="Q343" s="118" t="s">
        <v>2890</v>
      </c>
    </row>
    <row r="344" spans="1:17" ht="19.5" hidden="1" customHeight="1">
      <c r="A344" s="117">
        <v>45169</v>
      </c>
      <c r="B344" s="118" t="s">
        <v>2899</v>
      </c>
      <c r="C344" s="118" t="s">
        <v>16</v>
      </c>
      <c r="D344" s="118" t="s">
        <v>2019</v>
      </c>
      <c r="E344" s="118" t="s">
        <v>479</v>
      </c>
      <c r="F344" s="118" t="s">
        <v>480</v>
      </c>
      <c r="G344" s="118" t="s">
        <v>2839</v>
      </c>
      <c r="H344" s="118" t="s">
        <v>2900</v>
      </c>
      <c r="I344" s="122" t="s">
        <v>2812</v>
      </c>
      <c r="J344" s="118" t="s">
        <v>2813</v>
      </c>
      <c r="K344" s="120">
        <v>12639306.130000001</v>
      </c>
      <c r="L344" s="120">
        <v>17600400</v>
      </c>
      <c r="M344" s="120">
        <v>16133700</v>
      </c>
      <c r="N344" s="120">
        <v>19619684.039999999</v>
      </c>
      <c r="O344" s="120">
        <v>3485984.04</v>
      </c>
      <c r="P344" s="120">
        <v>21.606848026181225</v>
      </c>
      <c r="Q344" s="118" t="s">
        <v>2890</v>
      </c>
    </row>
    <row r="345" spans="1:17" ht="19.5" hidden="1" customHeight="1">
      <c r="A345" s="117">
        <v>45169</v>
      </c>
      <c r="B345" s="118" t="s">
        <v>2899</v>
      </c>
      <c r="C345" s="118" t="s">
        <v>16</v>
      </c>
      <c r="D345" s="118" t="s">
        <v>2019</v>
      </c>
      <c r="E345" s="118" t="s">
        <v>479</v>
      </c>
      <c r="F345" s="118" t="s">
        <v>480</v>
      </c>
      <c r="G345" s="118" t="s">
        <v>2839</v>
      </c>
      <c r="H345" s="118" t="s">
        <v>2900</v>
      </c>
      <c r="I345" s="122" t="s">
        <v>2814</v>
      </c>
      <c r="J345" s="118" t="s">
        <v>2815</v>
      </c>
      <c r="K345" s="120">
        <v>9934079.8599999994</v>
      </c>
      <c r="L345" s="120">
        <v>7422503.0999999996</v>
      </c>
      <c r="M345" s="120">
        <v>6803961.1749999998</v>
      </c>
      <c r="N345" s="120">
        <v>6236577.5999999996</v>
      </c>
      <c r="O345" s="120">
        <v>-567383.57499999995</v>
      </c>
      <c r="P345" s="120">
        <v>-8.3390184101101958</v>
      </c>
      <c r="Q345" s="118" t="s">
        <v>2891</v>
      </c>
    </row>
    <row r="346" spans="1:17" ht="19.5" hidden="1" customHeight="1">
      <c r="A346" s="117">
        <v>45169</v>
      </c>
      <c r="B346" s="118" t="s">
        <v>2899</v>
      </c>
      <c r="C346" s="118" t="s">
        <v>16</v>
      </c>
      <c r="D346" s="118" t="s">
        <v>2019</v>
      </c>
      <c r="E346" s="118" t="s">
        <v>479</v>
      </c>
      <c r="F346" s="118" t="s">
        <v>480</v>
      </c>
      <c r="G346" s="118" t="s">
        <v>2839</v>
      </c>
      <c r="H346" s="118" t="s">
        <v>2900</v>
      </c>
      <c r="I346" s="122" t="s">
        <v>2816</v>
      </c>
      <c r="J346" s="118" t="s">
        <v>2817</v>
      </c>
      <c r="K346" s="120">
        <v>1088662.2</v>
      </c>
      <c r="L346" s="120">
        <v>4005000</v>
      </c>
      <c r="M346" s="120">
        <v>3671250</v>
      </c>
      <c r="N346" s="120">
        <v>3660041.23</v>
      </c>
      <c r="O346" s="120">
        <v>-11208.77</v>
      </c>
      <c r="P346" s="120">
        <v>-0.30531208716377256</v>
      </c>
      <c r="Q346" s="118" t="s">
        <v>2891</v>
      </c>
    </row>
    <row r="347" spans="1:17" ht="19.5" hidden="1" customHeight="1">
      <c r="A347" s="117">
        <v>45169</v>
      </c>
      <c r="B347" s="118" t="s">
        <v>2899</v>
      </c>
      <c r="C347" s="118" t="s">
        <v>16</v>
      </c>
      <c r="D347" s="118" t="s">
        <v>2019</v>
      </c>
      <c r="E347" s="118" t="s">
        <v>479</v>
      </c>
      <c r="F347" s="118" t="s">
        <v>480</v>
      </c>
      <c r="G347" s="118" t="s">
        <v>2839</v>
      </c>
      <c r="H347" s="118" t="s">
        <v>2900</v>
      </c>
      <c r="I347" s="122" t="s">
        <v>2818</v>
      </c>
      <c r="J347" s="118" t="s">
        <v>2819</v>
      </c>
      <c r="K347" s="120">
        <v>8270859.96</v>
      </c>
      <c r="L347" s="120">
        <v>14000000</v>
      </c>
      <c r="M347" s="120">
        <v>12833333.333333334</v>
      </c>
      <c r="N347" s="120">
        <v>11850580.560000001</v>
      </c>
      <c r="O347" s="120">
        <v>-982752.77333333332</v>
      </c>
      <c r="P347" s="120">
        <v>-7.6578138181818183</v>
      </c>
      <c r="Q347" s="118" t="s">
        <v>2891</v>
      </c>
    </row>
    <row r="348" spans="1:17" ht="19.5" hidden="1" customHeight="1">
      <c r="A348" s="117">
        <v>45169</v>
      </c>
      <c r="B348" s="118" t="s">
        <v>2899</v>
      </c>
      <c r="C348" s="118" t="s">
        <v>16</v>
      </c>
      <c r="D348" s="118" t="s">
        <v>2019</v>
      </c>
      <c r="E348" s="118" t="s">
        <v>479</v>
      </c>
      <c r="F348" s="118" t="s">
        <v>480</v>
      </c>
      <c r="G348" s="118" t="s">
        <v>2839</v>
      </c>
      <c r="H348" s="118" t="s">
        <v>2900</v>
      </c>
      <c r="I348" s="122" t="s">
        <v>2820</v>
      </c>
      <c r="J348" s="118" t="s">
        <v>2821</v>
      </c>
      <c r="K348" s="120">
        <v>52140575.560000002</v>
      </c>
      <c r="L348" s="120">
        <v>40720275</v>
      </c>
      <c r="M348" s="120">
        <v>37326918.75</v>
      </c>
      <c r="N348" s="120">
        <v>24962069.020000003</v>
      </c>
      <c r="O348" s="120">
        <v>-12364849.73</v>
      </c>
      <c r="P348" s="120">
        <v>-33.125824857965277</v>
      </c>
      <c r="Q348" s="118" t="s">
        <v>2891</v>
      </c>
    </row>
    <row r="349" spans="1:17" ht="19.5" hidden="1" customHeight="1">
      <c r="A349" s="117">
        <v>45169</v>
      </c>
      <c r="B349" s="118" t="s">
        <v>2899</v>
      </c>
      <c r="C349" s="118" t="s">
        <v>16</v>
      </c>
      <c r="D349" s="118" t="s">
        <v>2019</v>
      </c>
      <c r="E349" s="118" t="s">
        <v>479</v>
      </c>
      <c r="F349" s="118" t="s">
        <v>480</v>
      </c>
      <c r="G349" s="118" t="s">
        <v>2839</v>
      </c>
      <c r="H349" s="118" t="s">
        <v>2900</v>
      </c>
      <c r="I349" s="122" t="s">
        <v>2822</v>
      </c>
      <c r="J349" s="118" t="s">
        <v>2846</v>
      </c>
      <c r="K349" s="120">
        <v>11568374.42</v>
      </c>
      <c r="L349" s="120">
        <v>14319814</v>
      </c>
      <c r="M349" s="120">
        <v>13126496.166666666</v>
      </c>
      <c r="N349" s="120">
        <v>12710747.08</v>
      </c>
      <c r="O349" s="120">
        <v>-415749.08666666667</v>
      </c>
      <c r="P349" s="120">
        <v>-3.1672510423795877</v>
      </c>
      <c r="Q349" s="118" t="s">
        <v>2891</v>
      </c>
    </row>
    <row r="350" spans="1:17" ht="19.5" hidden="1" customHeight="1">
      <c r="A350" s="117">
        <v>45169</v>
      </c>
      <c r="B350" s="118" t="s">
        <v>2899</v>
      </c>
      <c r="C350" s="118" t="s">
        <v>16</v>
      </c>
      <c r="D350" s="118" t="s">
        <v>2019</v>
      </c>
      <c r="E350" s="118" t="s">
        <v>479</v>
      </c>
      <c r="F350" s="118" t="s">
        <v>480</v>
      </c>
      <c r="G350" s="118" t="s">
        <v>2839</v>
      </c>
      <c r="H350" s="118" t="s">
        <v>2900</v>
      </c>
      <c r="I350" s="122" t="s">
        <v>2823</v>
      </c>
      <c r="J350" s="118" t="s">
        <v>2824</v>
      </c>
      <c r="K350" s="120">
        <v>25023998.399999999</v>
      </c>
      <c r="L350" s="120">
        <v>30805135.5</v>
      </c>
      <c r="M350" s="120">
        <v>28238040.875</v>
      </c>
      <c r="N350" s="120">
        <v>28705447.309999999</v>
      </c>
      <c r="O350" s="120">
        <v>467406.435</v>
      </c>
      <c r="P350" s="120">
        <v>1.6552367675542576</v>
      </c>
      <c r="Q350" s="118" t="s">
        <v>2890</v>
      </c>
    </row>
    <row r="351" spans="1:17" ht="19.5" hidden="1" customHeight="1">
      <c r="A351" s="117">
        <v>45169</v>
      </c>
      <c r="B351" s="118" t="s">
        <v>2899</v>
      </c>
      <c r="C351" s="118" t="s">
        <v>16</v>
      </c>
      <c r="D351" s="118" t="s">
        <v>2019</v>
      </c>
      <c r="E351" s="118" t="s">
        <v>479</v>
      </c>
      <c r="F351" s="118" t="s">
        <v>480</v>
      </c>
      <c r="G351" s="118" t="s">
        <v>2839</v>
      </c>
      <c r="H351" s="118" t="s">
        <v>2900</v>
      </c>
      <c r="I351" s="122" t="s">
        <v>2825</v>
      </c>
      <c r="J351" s="118" t="s">
        <v>2826</v>
      </c>
      <c r="K351" s="120">
        <v>20154130.25</v>
      </c>
      <c r="L351" s="120">
        <v>17383581.449999999</v>
      </c>
      <c r="M351" s="120">
        <v>15934949.6625</v>
      </c>
      <c r="N351" s="120">
        <v>4261415.97</v>
      </c>
      <c r="O351" s="120">
        <v>-11673533.692500001</v>
      </c>
      <c r="P351" s="120">
        <v>-73.257424339227967</v>
      </c>
      <c r="Q351" s="118" t="s">
        <v>2891</v>
      </c>
    </row>
    <row r="352" spans="1:17" ht="19.5" hidden="1" customHeight="1">
      <c r="A352" s="117">
        <v>45169</v>
      </c>
      <c r="B352" s="118" t="s">
        <v>2899</v>
      </c>
      <c r="C352" s="118" t="s">
        <v>16</v>
      </c>
      <c r="D352" s="118" t="s">
        <v>2019</v>
      </c>
      <c r="E352" s="118" t="s">
        <v>479</v>
      </c>
      <c r="F352" s="118" t="s">
        <v>480</v>
      </c>
      <c r="G352" s="118" t="s">
        <v>2839</v>
      </c>
      <c r="H352" s="118" t="s">
        <v>2900</v>
      </c>
      <c r="I352" s="122" t="s">
        <v>2827</v>
      </c>
      <c r="J352" s="118" t="s">
        <v>2828</v>
      </c>
      <c r="K352" s="120">
        <v>15256057.1</v>
      </c>
      <c r="L352" s="120">
        <v>25862743.93</v>
      </c>
      <c r="M352" s="120">
        <v>23707515.269166667</v>
      </c>
      <c r="N352" s="120">
        <v>20834125.239999998</v>
      </c>
      <c r="O352" s="120">
        <v>-2873390.0291666668</v>
      </c>
      <c r="P352" s="120">
        <v>-12.120165257907553</v>
      </c>
      <c r="Q352" s="118" t="s">
        <v>2891</v>
      </c>
    </row>
    <row r="353" spans="1:17" ht="19.5" hidden="1" customHeight="1">
      <c r="A353" s="117">
        <v>45169</v>
      </c>
      <c r="B353" s="118" t="s">
        <v>2899</v>
      </c>
      <c r="C353" s="118" t="s">
        <v>16</v>
      </c>
      <c r="D353" s="118" t="s">
        <v>2019</v>
      </c>
      <c r="E353" s="118" t="s">
        <v>479</v>
      </c>
      <c r="F353" s="118" t="s">
        <v>480</v>
      </c>
      <c r="G353" s="118" t="s">
        <v>2839</v>
      </c>
      <c r="H353" s="118" t="s">
        <v>2900</v>
      </c>
      <c r="I353" s="122" t="s">
        <v>2829</v>
      </c>
      <c r="J353" s="118" t="s">
        <v>2830</v>
      </c>
      <c r="K353" s="120">
        <v>4695583.53</v>
      </c>
      <c r="L353" s="120">
        <v>7677290.7800000003</v>
      </c>
      <c r="M353" s="120">
        <v>7037516.5483333329</v>
      </c>
      <c r="N353" s="120">
        <v>6806401.6399999997</v>
      </c>
      <c r="O353" s="120">
        <v>-231114.90833333333</v>
      </c>
      <c r="P353" s="120">
        <v>-3.2840407087649028</v>
      </c>
      <c r="Q353" s="118" t="s">
        <v>2891</v>
      </c>
    </row>
    <row r="354" spans="1:17" ht="19.5" hidden="1" customHeight="1">
      <c r="A354" s="117">
        <v>45169</v>
      </c>
      <c r="B354" s="118" t="s">
        <v>2899</v>
      </c>
      <c r="C354" s="118" t="s">
        <v>16</v>
      </c>
      <c r="D354" s="118" t="s">
        <v>2019</v>
      </c>
      <c r="E354" s="118" t="s">
        <v>479</v>
      </c>
      <c r="F354" s="118" t="s">
        <v>480</v>
      </c>
      <c r="G354" s="118" t="s">
        <v>2839</v>
      </c>
      <c r="H354" s="118" t="s">
        <v>2900</v>
      </c>
      <c r="I354" s="122" t="s">
        <v>2831</v>
      </c>
      <c r="J354" s="118" t="s">
        <v>2832</v>
      </c>
      <c r="K354" s="120">
        <v>5227573.05</v>
      </c>
      <c r="L354" s="120">
        <v>6940145.4400000004</v>
      </c>
      <c r="M354" s="120">
        <v>6361799.9866666673</v>
      </c>
      <c r="N354" s="120">
        <v>6030482.8300000001</v>
      </c>
      <c r="O354" s="120">
        <v>-331317.15666666668</v>
      </c>
      <c r="P354" s="120">
        <v>-5.207915328382775</v>
      </c>
      <c r="Q354" s="118" t="s">
        <v>2891</v>
      </c>
    </row>
    <row r="355" spans="1:17" ht="19.5" hidden="1" customHeight="1">
      <c r="A355" s="117">
        <v>45169</v>
      </c>
      <c r="B355" s="118" t="s">
        <v>2899</v>
      </c>
      <c r="C355" s="118" t="s">
        <v>16</v>
      </c>
      <c r="D355" s="118" t="s">
        <v>2019</v>
      </c>
      <c r="E355" s="118" t="s">
        <v>479</v>
      </c>
      <c r="F355" s="118" t="s">
        <v>480</v>
      </c>
      <c r="G355" s="118" t="s">
        <v>2839</v>
      </c>
      <c r="H355" s="118" t="s">
        <v>2900</v>
      </c>
      <c r="I355" s="122" t="s">
        <v>2833</v>
      </c>
      <c r="J355" s="118" t="s">
        <v>2834</v>
      </c>
      <c r="K355" s="120">
        <v>14776432.720000001</v>
      </c>
      <c r="L355" s="120">
        <v>18280779.859999999</v>
      </c>
      <c r="M355" s="120">
        <v>16757381.538333332</v>
      </c>
      <c r="N355" s="120">
        <v>18376583.259999998</v>
      </c>
      <c r="O355" s="120">
        <v>1619201.7216666667</v>
      </c>
      <c r="P355" s="120">
        <v>9.6626177422926318</v>
      </c>
      <c r="Q355" s="118" t="s">
        <v>2890</v>
      </c>
    </row>
    <row r="356" spans="1:17" ht="19.5" hidden="1" customHeight="1">
      <c r="A356" s="117">
        <v>45169</v>
      </c>
      <c r="B356" s="118" t="s">
        <v>2899</v>
      </c>
      <c r="C356" s="118" t="s">
        <v>16</v>
      </c>
      <c r="D356" s="118" t="s">
        <v>2019</v>
      </c>
      <c r="E356" s="118" t="s">
        <v>479</v>
      </c>
      <c r="F356" s="118" t="s">
        <v>480</v>
      </c>
      <c r="G356" s="118" t="s">
        <v>2839</v>
      </c>
      <c r="H356" s="118" t="s">
        <v>2900</v>
      </c>
      <c r="I356" s="122" t="s">
        <v>2835</v>
      </c>
      <c r="J356" s="118" t="s">
        <v>2836</v>
      </c>
      <c r="K356" s="120">
        <v>272502.53000000003</v>
      </c>
      <c r="L356" s="120">
        <v>154786.46</v>
      </c>
      <c r="M356" s="120">
        <v>141887.58833333335</v>
      </c>
      <c r="N356" s="120">
        <v>574352.31999999995</v>
      </c>
      <c r="O356" s="120">
        <v>432464.73166666669</v>
      </c>
      <c r="P356" s="120">
        <v>304.79391238272859</v>
      </c>
      <c r="Q356" s="118" t="s">
        <v>2890</v>
      </c>
    </row>
    <row r="357" spans="1:17" ht="19.5" hidden="1" customHeight="1">
      <c r="A357" s="117">
        <v>45169</v>
      </c>
      <c r="B357" s="118" t="s">
        <v>2899</v>
      </c>
      <c r="C357" s="118" t="s">
        <v>16</v>
      </c>
      <c r="D357" s="118" t="s">
        <v>2019</v>
      </c>
      <c r="E357" s="118" t="s">
        <v>479</v>
      </c>
      <c r="F357" s="118" t="s">
        <v>480</v>
      </c>
      <c r="G357" s="118" t="s">
        <v>2839</v>
      </c>
      <c r="H357" s="118" t="s">
        <v>2900</v>
      </c>
      <c r="I357" s="122" t="s">
        <v>2837</v>
      </c>
      <c r="J357" s="118" t="s">
        <v>2838</v>
      </c>
      <c r="K357" s="120">
        <v>12844122.66</v>
      </c>
      <c r="L357" s="120">
        <v>14641788.050000001</v>
      </c>
      <c r="M357" s="120">
        <v>13421639.045833332</v>
      </c>
      <c r="N357" s="120">
        <v>19616353.219999999</v>
      </c>
      <c r="O357" s="120">
        <v>6194714.1741666663</v>
      </c>
      <c r="P357" s="120">
        <v>46.154677182216268</v>
      </c>
      <c r="Q357" s="118" t="s">
        <v>2890</v>
      </c>
    </row>
    <row r="358" spans="1:17" ht="19.5" hidden="1" customHeight="1">
      <c r="A358" s="117">
        <v>45169</v>
      </c>
      <c r="B358" s="118" t="s">
        <v>2899</v>
      </c>
      <c r="C358" s="118" t="s">
        <v>16</v>
      </c>
      <c r="D358" s="118" t="s">
        <v>2019</v>
      </c>
      <c r="E358" s="118" t="s">
        <v>479</v>
      </c>
      <c r="F358" s="118" t="s">
        <v>480</v>
      </c>
      <c r="G358" s="118" t="s">
        <v>2839</v>
      </c>
      <c r="H358" s="118" t="s">
        <v>2900</v>
      </c>
      <c r="I358" s="122" t="s">
        <v>2872</v>
      </c>
      <c r="J358" s="118" t="s">
        <v>2873</v>
      </c>
      <c r="K358" s="120">
        <v>0</v>
      </c>
      <c r="L358" s="120">
        <v>0</v>
      </c>
      <c r="M358" s="120">
        <v>0</v>
      </c>
      <c r="N358" s="120">
        <v>0</v>
      </c>
      <c r="O358" s="120">
        <v>0</v>
      </c>
      <c r="P358" s="121"/>
      <c r="Q358" s="118" t="s">
        <v>2890</v>
      </c>
    </row>
    <row r="359" spans="1:17" ht="19.5" hidden="1" customHeight="1">
      <c r="A359" s="117">
        <v>45169</v>
      </c>
      <c r="B359" s="118" t="s">
        <v>2899</v>
      </c>
      <c r="C359" s="118" t="s">
        <v>16</v>
      </c>
      <c r="D359" s="118" t="s">
        <v>2019</v>
      </c>
      <c r="E359" s="118" t="s">
        <v>479</v>
      </c>
      <c r="F359" s="118" t="s">
        <v>480</v>
      </c>
      <c r="G359" s="118" t="s">
        <v>2901</v>
      </c>
      <c r="H359" s="118" t="s">
        <v>1944</v>
      </c>
      <c r="I359" s="118" t="s">
        <v>2852</v>
      </c>
      <c r="J359" s="118" t="s">
        <v>2892</v>
      </c>
      <c r="K359" s="120">
        <v>242621789.58000001</v>
      </c>
      <c r="L359" s="120">
        <v>242621789.58000001</v>
      </c>
      <c r="M359" s="120">
        <v>222403307.11500001</v>
      </c>
      <c r="N359" s="120">
        <v>121454732.21999998</v>
      </c>
      <c r="O359" s="120">
        <v>-100948574.895</v>
      </c>
      <c r="P359" s="120">
        <v>-45.389871312840526</v>
      </c>
      <c r="Q359" s="118" t="s">
        <v>2890</v>
      </c>
    </row>
    <row r="360" spans="1:17" ht="19.5" hidden="1" customHeight="1">
      <c r="A360" s="117">
        <v>45169</v>
      </c>
      <c r="B360" s="118" t="s">
        <v>2899</v>
      </c>
      <c r="C360" s="118" t="s">
        <v>16</v>
      </c>
      <c r="D360" s="118" t="s">
        <v>2019</v>
      </c>
      <c r="E360" s="118" t="s">
        <v>479</v>
      </c>
      <c r="F360" s="118" t="s">
        <v>480</v>
      </c>
      <c r="G360" s="118" t="s">
        <v>2902</v>
      </c>
      <c r="H360" s="118" t="s">
        <v>1944</v>
      </c>
      <c r="I360" s="118" t="s">
        <v>2853</v>
      </c>
      <c r="J360" s="118" t="s">
        <v>2893</v>
      </c>
      <c r="K360" s="120">
        <v>218101137.25</v>
      </c>
      <c r="L360" s="120">
        <v>218101137.25</v>
      </c>
      <c r="M360" s="120">
        <v>199926042.47916669</v>
      </c>
      <c r="N360" s="120">
        <v>121156872.50999999</v>
      </c>
      <c r="O360" s="120">
        <v>-78769169.969166666</v>
      </c>
      <c r="P360" s="120">
        <v>-39.399154303459405</v>
      </c>
      <c r="Q360" s="118" t="s">
        <v>2890</v>
      </c>
    </row>
    <row r="361" spans="1:17" ht="19.5" hidden="1" customHeight="1">
      <c r="A361" s="117">
        <v>45169</v>
      </c>
      <c r="B361" s="118" t="s">
        <v>2899</v>
      </c>
      <c r="C361" s="118" t="s">
        <v>16</v>
      </c>
      <c r="D361" s="118" t="s">
        <v>2019</v>
      </c>
      <c r="E361" s="118" t="s">
        <v>479</v>
      </c>
      <c r="F361" s="118" t="s">
        <v>480</v>
      </c>
      <c r="G361" s="118" t="s">
        <v>2902</v>
      </c>
      <c r="H361" s="118" t="s">
        <v>1944</v>
      </c>
      <c r="I361" s="118" t="s">
        <v>2854</v>
      </c>
      <c r="J361" s="118" t="s">
        <v>2894</v>
      </c>
      <c r="K361" s="120">
        <v>32361474.539999999</v>
      </c>
      <c r="L361" s="120">
        <v>-32361474.539999999</v>
      </c>
      <c r="M361" s="120">
        <v>-29664684.995000001</v>
      </c>
      <c r="N361" s="120">
        <v>-31189707.059999999</v>
      </c>
      <c r="O361" s="120">
        <v>-1525022.0649999999</v>
      </c>
      <c r="P361" s="120">
        <v>5.1408672138505542</v>
      </c>
      <c r="Q361" s="118" t="s">
        <v>2891</v>
      </c>
    </row>
    <row r="362" spans="1:17" ht="19.5" hidden="1" customHeight="1">
      <c r="A362" s="117">
        <v>45169</v>
      </c>
      <c r="B362" s="118" t="s">
        <v>2899</v>
      </c>
      <c r="C362" s="118" t="s">
        <v>16</v>
      </c>
      <c r="D362" s="118" t="s">
        <v>2019</v>
      </c>
      <c r="E362" s="118" t="s">
        <v>481</v>
      </c>
      <c r="F362" s="118" t="s">
        <v>482</v>
      </c>
      <c r="G362" s="118" t="s">
        <v>2811</v>
      </c>
      <c r="H362" s="118" t="s">
        <v>2900</v>
      </c>
      <c r="I362" s="122" t="s">
        <v>2790</v>
      </c>
      <c r="J362" s="118" t="s">
        <v>2791</v>
      </c>
      <c r="K362" s="120">
        <v>18310539.600000001</v>
      </c>
      <c r="L362" s="120">
        <v>17000000</v>
      </c>
      <c r="M362" s="120">
        <v>15583333.333333334</v>
      </c>
      <c r="N362" s="120">
        <v>13226141.700000001</v>
      </c>
      <c r="O362" s="120">
        <v>-2357191.6333333333</v>
      </c>
      <c r="P362" s="120">
        <v>-15.126363422459892</v>
      </c>
      <c r="Q362" s="118" t="s">
        <v>2890</v>
      </c>
    </row>
    <row r="363" spans="1:17" ht="19.5" hidden="1" customHeight="1">
      <c r="A363" s="117">
        <v>45169</v>
      </c>
      <c r="B363" s="118" t="s">
        <v>2899</v>
      </c>
      <c r="C363" s="118" t="s">
        <v>16</v>
      </c>
      <c r="D363" s="118" t="s">
        <v>2019</v>
      </c>
      <c r="E363" s="118" t="s">
        <v>481</v>
      </c>
      <c r="F363" s="118" t="s">
        <v>482</v>
      </c>
      <c r="G363" s="118" t="s">
        <v>2811</v>
      </c>
      <c r="H363" s="118" t="s">
        <v>2900</v>
      </c>
      <c r="I363" s="122" t="s">
        <v>2792</v>
      </c>
      <c r="J363" s="118" t="s">
        <v>2793</v>
      </c>
      <c r="K363" s="120">
        <v>21933.33</v>
      </c>
      <c r="L363" s="120">
        <v>30000</v>
      </c>
      <c r="M363" s="120">
        <v>27500</v>
      </c>
      <c r="N363" s="120">
        <v>11839</v>
      </c>
      <c r="O363" s="120">
        <v>-15661</v>
      </c>
      <c r="P363" s="120">
        <v>-56.949090909090913</v>
      </c>
      <c r="Q363" s="118" t="s">
        <v>2890</v>
      </c>
    </row>
    <row r="364" spans="1:17" ht="19.5" hidden="1" customHeight="1">
      <c r="A364" s="117">
        <v>45169</v>
      </c>
      <c r="B364" s="118" t="s">
        <v>2899</v>
      </c>
      <c r="C364" s="118" t="s">
        <v>16</v>
      </c>
      <c r="D364" s="118" t="s">
        <v>2019</v>
      </c>
      <c r="E364" s="118" t="s">
        <v>481</v>
      </c>
      <c r="F364" s="118" t="s">
        <v>482</v>
      </c>
      <c r="G364" s="118" t="s">
        <v>2811</v>
      </c>
      <c r="H364" s="118" t="s">
        <v>2900</v>
      </c>
      <c r="I364" s="122" t="s">
        <v>2794</v>
      </c>
      <c r="J364" s="118" t="s">
        <v>2795</v>
      </c>
      <c r="K364" s="120">
        <v>0</v>
      </c>
      <c r="L364" s="120">
        <v>0</v>
      </c>
      <c r="M364" s="120">
        <v>0</v>
      </c>
      <c r="N364" s="120">
        <v>2921</v>
      </c>
      <c r="O364" s="120">
        <v>2921</v>
      </c>
      <c r="P364" s="121"/>
      <c r="Q364" s="118" t="s">
        <v>2891</v>
      </c>
    </row>
    <row r="365" spans="1:17" ht="19.5" hidden="1" customHeight="1">
      <c r="A365" s="117">
        <v>45169</v>
      </c>
      <c r="B365" s="118" t="s">
        <v>2899</v>
      </c>
      <c r="C365" s="118" t="s">
        <v>16</v>
      </c>
      <c r="D365" s="118" t="s">
        <v>2019</v>
      </c>
      <c r="E365" s="118" t="s">
        <v>481</v>
      </c>
      <c r="F365" s="118" t="s">
        <v>482</v>
      </c>
      <c r="G365" s="118" t="s">
        <v>2811</v>
      </c>
      <c r="H365" s="118" t="s">
        <v>2900</v>
      </c>
      <c r="I365" s="122" t="s">
        <v>2865</v>
      </c>
      <c r="J365" s="118" t="s">
        <v>2796</v>
      </c>
      <c r="K365" s="120">
        <v>198525.33</v>
      </c>
      <c r="L365" s="120">
        <v>350000</v>
      </c>
      <c r="M365" s="120">
        <v>320833.33333333337</v>
      </c>
      <c r="N365" s="120">
        <v>289070.44</v>
      </c>
      <c r="O365" s="120">
        <v>-31762.893333333337</v>
      </c>
      <c r="P365" s="120">
        <v>-9.9001225974025964</v>
      </c>
      <c r="Q365" s="118" t="s">
        <v>2890</v>
      </c>
    </row>
    <row r="366" spans="1:17" ht="19.5" hidden="1" customHeight="1">
      <c r="A366" s="117">
        <v>45169</v>
      </c>
      <c r="B366" s="118" t="s">
        <v>2899</v>
      </c>
      <c r="C366" s="118" t="s">
        <v>16</v>
      </c>
      <c r="D366" s="118" t="s">
        <v>2019</v>
      </c>
      <c r="E366" s="118" t="s">
        <v>481</v>
      </c>
      <c r="F366" s="118" t="s">
        <v>482</v>
      </c>
      <c r="G366" s="118" t="s">
        <v>2811</v>
      </c>
      <c r="H366" s="118" t="s">
        <v>2900</v>
      </c>
      <c r="I366" s="122" t="s">
        <v>2797</v>
      </c>
      <c r="J366" s="118" t="s">
        <v>2798</v>
      </c>
      <c r="K366" s="120">
        <v>1725307.96</v>
      </c>
      <c r="L366" s="120">
        <v>1750000</v>
      </c>
      <c r="M366" s="120">
        <v>1604166.6666666667</v>
      </c>
      <c r="N366" s="120">
        <v>1617087.55</v>
      </c>
      <c r="O366" s="120">
        <v>12920.883333333333</v>
      </c>
      <c r="P366" s="120">
        <v>0.80545766233766236</v>
      </c>
      <c r="Q366" s="118" t="s">
        <v>2891</v>
      </c>
    </row>
    <row r="367" spans="1:17" ht="19.5" hidden="1" customHeight="1">
      <c r="A367" s="117">
        <v>45169</v>
      </c>
      <c r="B367" s="118" t="s">
        <v>2899</v>
      </c>
      <c r="C367" s="118" t="s">
        <v>16</v>
      </c>
      <c r="D367" s="118" t="s">
        <v>2019</v>
      </c>
      <c r="E367" s="118" t="s">
        <v>481</v>
      </c>
      <c r="F367" s="118" t="s">
        <v>482</v>
      </c>
      <c r="G367" s="118" t="s">
        <v>2811</v>
      </c>
      <c r="H367" s="118" t="s">
        <v>2900</v>
      </c>
      <c r="I367" s="122" t="s">
        <v>2799</v>
      </c>
      <c r="J367" s="118" t="s">
        <v>2800</v>
      </c>
      <c r="K367" s="120">
        <v>2417515.06</v>
      </c>
      <c r="L367" s="120">
        <v>550000</v>
      </c>
      <c r="M367" s="120">
        <v>504166.66666666669</v>
      </c>
      <c r="N367" s="120">
        <v>245096.23</v>
      </c>
      <c r="O367" s="120">
        <v>-259070.43666666668</v>
      </c>
      <c r="P367" s="120">
        <v>-51.385871735537187</v>
      </c>
      <c r="Q367" s="118" t="s">
        <v>2890</v>
      </c>
    </row>
    <row r="368" spans="1:17" ht="19.5" hidden="1" customHeight="1">
      <c r="A368" s="117">
        <v>45169</v>
      </c>
      <c r="B368" s="118" t="s">
        <v>2899</v>
      </c>
      <c r="C368" s="118" t="s">
        <v>16</v>
      </c>
      <c r="D368" s="118" t="s">
        <v>2019</v>
      </c>
      <c r="E368" s="118" t="s">
        <v>481</v>
      </c>
      <c r="F368" s="118" t="s">
        <v>482</v>
      </c>
      <c r="G368" s="118" t="s">
        <v>2811</v>
      </c>
      <c r="H368" s="118" t="s">
        <v>2900</v>
      </c>
      <c r="I368" s="122" t="s">
        <v>2801</v>
      </c>
      <c r="J368" s="118" t="s">
        <v>2802</v>
      </c>
      <c r="K368" s="120">
        <v>0</v>
      </c>
      <c r="L368" s="120">
        <v>0</v>
      </c>
      <c r="M368" s="120">
        <v>0</v>
      </c>
      <c r="N368" s="120">
        <v>0</v>
      </c>
      <c r="O368" s="120">
        <v>0</v>
      </c>
      <c r="P368" s="121"/>
      <c r="Q368" s="118" t="s">
        <v>2891</v>
      </c>
    </row>
    <row r="369" spans="1:17" ht="19.5" hidden="1" customHeight="1">
      <c r="A369" s="117">
        <v>45169</v>
      </c>
      <c r="B369" s="118" t="s">
        <v>2899</v>
      </c>
      <c r="C369" s="118" t="s">
        <v>16</v>
      </c>
      <c r="D369" s="118" t="s">
        <v>2019</v>
      </c>
      <c r="E369" s="118" t="s">
        <v>481</v>
      </c>
      <c r="F369" s="118" t="s">
        <v>482</v>
      </c>
      <c r="G369" s="118" t="s">
        <v>2811</v>
      </c>
      <c r="H369" s="118" t="s">
        <v>2900</v>
      </c>
      <c r="I369" s="122" t="s">
        <v>2803</v>
      </c>
      <c r="J369" s="118" t="s">
        <v>2804</v>
      </c>
      <c r="K369" s="120">
        <v>15769588.220000001</v>
      </c>
      <c r="L369" s="120">
        <v>1400000</v>
      </c>
      <c r="M369" s="120">
        <v>1283333.3333333335</v>
      </c>
      <c r="N369" s="120">
        <v>1079912.75</v>
      </c>
      <c r="O369" s="120">
        <v>-203420.58333333334</v>
      </c>
      <c r="P369" s="120">
        <v>-15.850954545454547</v>
      </c>
      <c r="Q369" s="118" t="s">
        <v>2890</v>
      </c>
    </row>
    <row r="370" spans="1:17" ht="19.5" hidden="1" customHeight="1">
      <c r="A370" s="117">
        <v>45169</v>
      </c>
      <c r="B370" s="118" t="s">
        <v>2899</v>
      </c>
      <c r="C370" s="118" t="s">
        <v>16</v>
      </c>
      <c r="D370" s="118" t="s">
        <v>2019</v>
      </c>
      <c r="E370" s="118" t="s">
        <v>481</v>
      </c>
      <c r="F370" s="118" t="s">
        <v>482</v>
      </c>
      <c r="G370" s="118" t="s">
        <v>2811</v>
      </c>
      <c r="H370" s="118" t="s">
        <v>2900</v>
      </c>
      <c r="I370" s="122" t="s">
        <v>2805</v>
      </c>
      <c r="J370" s="118" t="s">
        <v>2806</v>
      </c>
      <c r="K370" s="120">
        <v>20895229.57</v>
      </c>
      <c r="L370" s="120">
        <v>22000000</v>
      </c>
      <c r="M370" s="120">
        <v>20166666.666666664</v>
      </c>
      <c r="N370" s="120">
        <v>19323240.170000002</v>
      </c>
      <c r="O370" s="120">
        <v>-843426.49666666659</v>
      </c>
      <c r="P370" s="120">
        <v>-4.1822801487603307</v>
      </c>
      <c r="Q370" s="118" t="s">
        <v>2890</v>
      </c>
    </row>
    <row r="371" spans="1:17" ht="19.5" hidden="1" customHeight="1">
      <c r="A371" s="117">
        <v>45169</v>
      </c>
      <c r="B371" s="118" t="s">
        <v>2899</v>
      </c>
      <c r="C371" s="118" t="s">
        <v>16</v>
      </c>
      <c r="D371" s="118" t="s">
        <v>2019</v>
      </c>
      <c r="E371" s="118" t="s">
        <v>481</v>
      </c>
      <c r="F371" s="118" t="s">
        <v>482</v>
      </c>
      <c r="G371" s="118" t="s">
        <v>2811</v>
      </c>
      <c r="H371" s="118" t="s">
        <v>2900</v>
      </c>
      <c r="I371" s="122" t="s">
        <v>2807</v>
      </c>
      <c r="J371" s="118" t="s">
        <v>2808</v>
      </c>
      <c r="K371" s="120">
        <v>8221550.7800000003</v>
      </c>
      <c r="L371" s="120">
        <v>6700000</v>
      </c>
      <c r="M371" s="120">
        <v>6141666.666666667</v>
      </c>
      <c r="N371" s="120">
        <v>3063908.5599999996</v>
      </c>
      <c r="O371" s="120">
        <v>-3077758.1066666669</v>
      </c>
      <c r="P371" s="120">
        <v>-50.112750719131618</v>
      </c>
      <c r="Q371" s="118" t="s">
        <v>2890</v>
      </c>
    </row>
    <row r="372" spans="1:17" ht="19.5" hidden="1" customHeight="1">
      <c r="A372" s="117">
        <v>45169</v>
      </c>
      <c r="B372" s="118" t="s">
        <v>2899</v>
      </c>
      <c r="C372" s="118" t="s">
        <v>16</v>
      </c>
      <c r="D372" s="118" t="s">
        <v>2019</v>
      </c>
      <c r="E372" s="118" t="s">
        <v>481</v>
      </c>
      <c r="F372" s="118" t="s">
        <v>482</v>
      </c>
      <c r="G372" s="118" t="s">
        <v>2811</v>
      </c>
      <c r="H372" s="118" t="s">
        <v>2900</v>
      </c>
      <c r="I372" s="122" t="s">
        <v>2870</v>
      </c>
      <c r="J372" s="118" t="s">
        <v>2871</v>
      </c>
      <c r="K372" s="120">
        <v>0</v>
      </c>
      <c r="L372" s="120">
        <v>0</v>
      </c>
      <c r="M372" s="120">
        <v>0</v>
      </c>
      <c r="N372" s="120">
        <v>0</v>
      </c>
      <c r="O372" s="120">
        <v>0</v>
      </c>
      <c r="P372" s="121"/>
      <c r="Q372" s="118" t="s">
        <v>2891</v>
      </c>
    </row>
    <row r="373" spans="1:17" ht="19.5" hidden="1" customHeight="1">
      <c r="A373" s="117">
        <v>45169</v>
      </c>
      <c r="B373" s="118" t="s">
        <v>2899</v>
      </c>
      <c r="C373" s="118" t="s">
        <v>16</v>
      </c>
      <c r="D373" s="118" t="s">
        <v>2019</v>
      </c>
      <c r="E373" s="118" t="s">
        <v>481</v>
      </c>
      <c r="F373" s="118" t="s">
        <v>482</v>
      </c>
      <c r="G373" s="118" t="s">
        <v>2811</v>
      </c>
      <c r="H373" s="118" t="s">
        <v>2900</v>
      </c>
      <c r="I373" s="122" t="s">
        <v>2809</v>
      </c>
      <c r="J373" s="118" t="s">
        <v>2810</v>
      </c>
      <c r="K373" s="120">
        <v>2017389.29</v>
      </c>
      <c r="L373" s="120">
        <v>1905821.29</v>
      </c>
      <c r="M373" s="120">
        <v>1747002.8491666666</v>
      </c>
      <c r="N373" s="120">
        <v>1905821.29</v>
      </c>
      <c r="O373" s="120">
        <v>158818.44083333333</v>
      </c>
      <c r="P373" s="120">
        <v>9.0909090909090917</v>
      </c>
      <c r="Q373" s="118" t="s">
        <v>2891</v>
      </c>
    </row>
    <row r="374" spans="1:17" ht="19.5" hidden="1" customHeight="1">
      <c r="A374" s="117">
        <v>45169</v>
      </c>
      <c r="B374" s="118" t="s">
        <v>2899</v>
      </c>
      <c r="C374" s="118" t="s">
        <v>16</v>
      </c>
      <c r="D374" s="118" t="s">
        <v>2019</v>
      </c>
      <c r="E374" s="118" t="s">
        <v>481</v>
      </c>
      <c r="F374" s="118" t="s">
        <v>482</v>
      </c>
      <c r="G374" s="118" t="s">
        <v>2839</v>
      </c>
      <c r="H374" s="118" t="s">
        <v>2900</v>
      </c>
      <c r="I374" s="123" t="s">
        <v>2812</v>
      </c>
      <c r="J374" s="118" t="s">
        <v>2813</v>
      </c>
      <c r="K374" s="120">
        <v>2173116.09</v>
      </c>
      <c r="L374" s="120">
        <v>3000000</v>
      </c>
      <c r="M374" s="120">
        <v>2750000</v>
      </c>
      <c r="N374" s="120">
        <v>3077341.89</v>
      </c>
      <c r="O374" s="120">
        <v>327341.89</v>
      </c>
      <c r="P374" s="120">
        <v>11.903341454545455</v>
      </c>
      <c r="Q374" s="118" t="s">
        <v>2890</v>
      </c>
    </row>
    <row r="375" spans="1:17" ht="19.5" hidden="1" customHeight="1">
      <c r="A375" s="117">
        <v>45169</v>
      </c>
      <c r="B375" s="118" t="s">
        <v>2899</v>
      </c>
      <c r="C375" s="118" t="s">
        <v>16</v>
      </c>
      <c r="D375" s="118" t="s">
        <v>2019</v>
      </c>
      <c r="E375" s="118" t="s">
        <v>481</v>
      </c>
      <c r="F375" s="118" t="s">
        <v>482</v>
      </c>
      <c r="G375" s="118" t="s">
        <v>2839</v>
      </c>
      <c r="H375" s="118" t="s">
        <v>2900</v>
      </c>
      <c r="I375" s="123" t="s">
        <v>2814</v>
      </c>
      <c r="J375" s="118" t="s">
        <v>2815</v>
      </c>
      <c r="K375" s="120">
        <v>537307.06000000006</v>
      </c>
      <c r="L375" s="120">
        <v>500000</v>
      </c>
      <c r="M375" s="120">
        <v>458333.33333333331</v>
      </c>
      <c r="N375" s="120">
        <v>360942.91</v>
      </c>
      <c r="O375" s="120">
        <v>-97390.42333333334</v>
      </c>
      <c r="P375" s="120">
        <v>-21.248819636363638</v>
      </c>
      <c r="Q375" s="118" t="s">
        <v>2891</v>
      </c>
    </row>
    <row r="376" spans="1:17" ht="19.5" hidden="1" customHeight="1">
      <c r="A376" s="117">
        <v>45169</v>
      </c>
      <c r="B376" s="118" t="s">
        <v>2899</v>
      </c>
      <c r="C376" s="118" t="s">
        <v>16</v>
      </c>
      <c r="D376" s="118" t="s">
        <v>2019</v>
      </c>
      <c r="E376" s="118" t="s">
        <v>481</v>
      </c>
      <c r="F376" s="118" t="s">
        <v>482</v>
      </c>
      <c r="G376" s="118" t="s">
        <v>2839</v>
      </c>
      <c r="H376" s="118" t="s">
        <v>2900</v>
      </c>
      <c r="I376" s="123" t="s">
        <v>2816</v>
      </c>
      <c r="J376" s="118" t="s">
        <v>2817</v>
      </c>
      <c r="K376" s="120">
        <v>55056.28</v>
      </c>
      <c r="L376" s="120">
        <v>200000</v>
      </c>
      <c r="M376" s="120">
        <v>183333.33333333334</v>
      </c>
      <c r="N376" s="120">
        <v>182999.46</v>
      </c>
      <c r="O376" s="120">
        <v>-333.87333333333339</v>
      </c>
      <c r="P376" s="120">
        <v>-0.18211272727272729</v>
      </c>
      <c r="Q376" s="118" t="s">
        <v>2891</v>
      </c>
    </row>
    <row r="377" spans="1:17" ht="19.5" hidden="1" customHeight="1">
      <c r="A377" s="117">
        <v>45169</v>
      </c>
      <c r="B377" s="118" t="s">
        <v>2899</v>
      </c>
      <c r="C377" s="118" t="s">
        <v>16</v>
      </c>
      <c r="D377" s="118" t="s">
        <v>2019</v>
      </c>
      <c r="E377" s="118" t="s">
        <v>481</v>
      </c>
      <c r="F377" s="118" t="s">
        <v>482</v>
      </c>
      <c r="G377" s="118" t="s">
        <v>2839</v>
      </c>
      <c r="H377" s="118" t="s">
        <v>2900</v>
      </c>
      <c r="I377" s="123" t="s">
        <v>2818</v>
      </c>
      <c r="J377" s="118" t="s">
        <v>2819</v>
      </c>
      <c r="K377" s="120">
        <v>1881770.72</v>
      </c>
      <c r="L377" s="120">
        <v>1000000</v>
      </c>
      <c r="M377" s="120">
        <v>916666.66666666663</v>
      </c>
      <c r="N377" s="120">
        <v>768969</v>
      </c>
      <c r="O377" s="120">
        <v>-147697.66666666669</v>
      </c>
      <c r="P377" s="120">
        <v>-16.112472727272728</v>
      </c>
      <c r="Q377" s="118" t="s">
        <v>2891</v>
      </c>
    </row>
    <row r="378" spans="1:17" ht="19.5" hidden="1" customHeight="1">
      <c r="A378" s="117">
        <v>45169</v>
      </c>
      <c r="B378" s="118" t="s">
        <v>2899</v>
      </c>
      <c r="C378" s="118" t="s">
        <v>16</v>
      </c>
      <c r="D378" s="118" t="s">
        <v>2019</v>
      </c>
      <c r="E378" s="118" t="s">
        <v>481</v>
      </c>
      <c r="F378" s="118" t="s">
        <v>482</v>
      </c>
      <c r="G378" s="118" t="s">
        <v>2839</v>
      </c>
      <c r="H378" s="118" t="s">
        <v>2900</v>
      </c>
      <c r="I378" s="123" t="s">
        <v>2820</v>
      </c>
      <c r="J378" s="118" t="s">
        <v>2821</v>
      </c>
      <c r="K378" s="120">
        <v>21048992.859999999</v>
      </c>
      <c r="L378" s="120">
        <v>22000000</v>
      </c>
      <c r="M378" s="120">
        <v>20166666.666666664</v>
      </c>
      <c r="N378" s="120">
        <v>19323240.170000002</v>
      </c>
      <c r="O378" s="120">
        <v>-843426.49666666659</v>
      </c>
      <c r="P378" s="120">
        <v>-4.1822801487603307</v>
      </c>
      <c r="Q378" s="118" t="s">
        <v>2891</v>
      </c>
    </row>
    <row r="379" spans="1:17" ht="19.5" hidden="1" customHeight="1">
      <c r="A379" s="117">
        <v>45169</v>
      </c>
      <c r="B379" s="118" t="s">
        <v>2899</v>
      </c>
      <c r="C379" s="118" t="s">
        <v>16</v>
      </c>
      <c r="D379" s="118" t="s">
        <v>2019</v>
      </c>
      <c r="E379" s="118" t="s">
        <v>481</v>
      </c>
      <c r="F379" s="118" t="s">
        <v>482</v>
      </c>
      <c r="G379" s="118" t="s">
        <v>2839</v>
      </c>
      <c r="H379" s="118" t="s">
        <v>2900</v>
      </c>
      <c r="I379" s="123" t="s">
        <v>2822</v>
      </c>
      <c r="J379" s="118" t="s">
        <v>2846</v>
      </c>
      <c r="K379" s="120">
        <v>3273932.66</v>
      </c>
      <c r="L379" s="120">
        <v>4100000</v>
      </c>
      <c r="M379" s="120">
        <v>3758333.333333333</v>
      </c>
      <c r="N379" s="120">
        <v>3846066</v>
      </c>
      <c r="O379" s="120">
        <v>87732.666666666672</v>
      </c>
      <c r="P379" s="120">
        <v>2.334350332594235</v>
      </c>
      <c r="Q379" s="118" t="s">
        <v>2890</v>
      </c>
    </row>
    <row r="380" spans="1:17" ht="19.5" hidden="1" customHeight="1">
      <c r="A380" s="117">
        <v>45169</v>
      </c>
      <c r="B380" s="118" t="s">
        <v>2899</v>
      </c>
      <c r="C380" s="118" t="s">
        <v>16</v>
      </c>
      <c r="D380" s="118" t="s">
        <v>2019</v>
      </c>
      <c r="E380" s="118" t="s">
        <v>481</v>
      </c>
      <c r="F380" s="118" t="s">
        <v>482</v>
      </c>
      <c r="G380" s="118" t="s">
        <v>2839</v>
      </c>
      <c r="H380" s="118" t="s">
        <v>2900</v>
      </c>
      <c r="I380" s="123" t="s">
        <v>2823</v>
      </c>
      <c r="J380" s="118" t="s">
        <v>2824</v>
      </c>
      <c r="K380" s="120">
        <v>11243165.25</v>
      </c>
      <c r="L380" s="120">
        <v>7800000</v>
      </c>
      <c r="M380" s="120">
        <v>7150000</v>
      </c>
      <c r="N380" s="120">
        <v>7402854.0599999996</v>
      </c>
      <c r="O380" s="120">
        <v>252854.06</v>
      </c>
      <c r="P380" s="120">
        <v>3.5364204195804199</v>
      </c>
      <c r="Q380" s="118" t="s">
        <v>2890</v>
      </c>
    </row>
    <row r="381" spans="1:17" ht="19.5" hidden="1" customHeight="1">
      <c r="A381" s="117">
        <v>45169</v>
      </c>
      <c r="B381" s="118" t="s">
        <v>2899</v>
      </c>
      <c r="C381" s="118" t="s">
        <v>16</v>
      </c>
      <c r="D381" s="118" t="s">
        <v>2019</v>
      </c>
      <c r="E381" s="118" t="s">
        <v>481</v>
      </c>
      <c r="F381" s="118" t="s">
        <v>482</v>
      </c>
      <c r="G381" s="118" t="s">
        <v>2839</v>
      </c>
      <c r="H381" s="118" t="s">
        <v>2900</v>
      </c>
      <c r="I381" s="123" t="s">
        <v>2825</v>
      </c>
      <c r="J381" s="118" t="s">
        <v>2826</v>
      </c>
      <c r="K381" s="120">
        <v>2222143.2000000002</v>
      </c>
      <c r="L381" s="120">
        <v>1250000</v>
      </c>
      <c r="M381" s="120">
        <v>1145833.3333333333</v>
      </c>
      <c r="N381" s="120">
        <v>1129226.8999999999</v>
      </c>
      <c r="O381" s="120">
        <v>-16606.433333333334</v>
      </c>
      <c r="P381" s="120">
        <v>-1.4492887272727273</v>
      </c>
      <c r="Q381" s="118" t="s">
        <v>2891</v>
      </c>
    </row>
    <row r="382" spans="1:17" ht="19.5" hidden="1" customHeight="1">
      <c r="A382" s="117">
        <v>45169</v>
      </c>
      <c r="B382" s="118" t="s">
        <v>2899</v>
      </c>
      <c r="C382" s="118" t="s">
        <v>16</v>
      </c>
      <c r="D382" s="118" t="s">
        <v>2019</v>
      </c>
      <c r="E382" s="118" t="s">
        <v>481</v>
      </c>
      <c r="F382" s="118" t="s">
        <v>482</v>
      </c>
      <c r="G382" s="118" t="s">
        <v>2839</v>
      </c>
      <c r="H382" s="118" t="s">
        <v>2900</v>
      </c>
      <c r="I382" s="123" t="s">
        <v>2827</v>
      </c>
      <c r="J382" s="118" t="s">
        <v>2828</v>
      </c>
      <c r="K382" s="120">
        <v>4372607.53</v>
      </c>
      <c r="L382" s="120">
        <v>2961700</v>
      </c>
      <c r="M382" s="120">
        <v>2714891.6666666665</v>
      </c>
      <c r="N382" s="120">
        <v>3225593.94</v>
      </c>
      <c r="O382" s="120">
        <v>510702.27333333337</v>
      </c>
      <c r="P382" s="120">
        <v>18.811147406127315</v>
      </c>
      <c r="Q382" s="118" t="s">
        <v>2890</v>
      </c>
    </row>
    <row r="383" spans="1:17" ht="19.5" hidden="1" customHeight="1">
      <c r="A383" s="117">
        <v>45169</v>
      </c>
      <c r="B383" s="118" t="s">
        <v>2899</v>
      </c>
      <c r="C383" s="118" t="s">
        <v>16</v>
      </c>
      <c r="D383" s="118" t="s">
        <v>2019</v>
      </c>
      <c r="E383" s="118" t="s">
        <v>481</v>
      </c>
      <c r="F383" s="118" t="s">
        <v>482</v>
      </c>
      <c r="G383" s="118" t="s">
        <v>2839</v>
      </c>
      <c r="H383" s="118" t="s">
        <v>2900</v>
      </c>
      <c r="I383" s="123" t="s">
        <v>2829</v>
      </c>
      <c r="J383" s="118" t="s">
        <v>2830</v>
      </c>
      <c r="K383" s="120">
        <v>1211824.1000000001</v>
      </c>
      <c r="L383" s="120">
        <v>1528000</v>
      </c>
      <c r="M383" s="120">
        <v>1400666.6666666665</v>
      </c>
      <c r="N383" s="120">
        <v>1517983.21</v>
      </c>
      <c r="O383" s="120">
        <v>117316.54333333333</v>
      </c>
      <c r="P383" s="120">
        <v>8.3757646358876734</v>
      </c>
      <c r="Q383" s="118" t="s">
        <v>2890</v>
      </c>
    </row>
    <row r="384" spans="1:17" ht="19.5" hidden="1" customHeight="1">
      <c r="A384" s="117">
        <v>45169</v>
      </c>
      <c r="B384" s="118" t="s">
        <v>2899</v>
      </c>
      <c r="C384" s="118" t="s">
        <v>16</v>
      </c>
      <c r="D384" s="118" t="s">
        <v>2019</v>
      </c>
      <c r="E384" s="118" t="s">
        <v>481</v>
      </c>
      <c r="F384" s="118" t="s">
        <v>482</v>
      </c>
      <c r="G384" s="118" t="s">
        <v>2839</v>
      </c>
      <c r="H384" s="118" t="s">
        <v>2900</v>
      </c>
      <c r="I384" s="123" t="s">
        <v>2831</v>
      </c>
      <c r="J384" s="118" t="s">
        <v>2832</v>
      </c>
      <c r="K384" s="120">
        <v>1044625.85</v>
      </c>
      <c r="L384" s="120">
        <v>1330000</v>
      </c>
      <c r="M384" s="120">
        <v>1219166.6666666667</v>
      </c>
      <c r="N384" s="120">
        <v>1235598.0299999998</v>
      </c>
      <c r="O384" s="120">
        <v>16431.363333333335</v>
      </c>
      <c r="P384" s="120">
        <v>1.3477536568694464</v>
      </c>
      <c r="Q384" s="118" t="s">
        <v>2890</v>
      </c>
    </row>
    <row r="385" spans="1:17" ht="19.5" hidden="1" customHeight="1">
      <c r="A385" s="117">
        <v>45169</v>
      </c>
      <c r="B385" s="118" t="s">
        <v>2899</v>
      </c>
      <c r="C385" s="118" t="s">
        <v>16</v>
      </c>
      <c r="D385" s="118" t="s">
        <v>2019</v>
      </c>
      <c r="E385" s="118" t="s">
        <v>481</v>
      </c>
      <c r="F385" s="118" t="s">
        <v>482</v>
      </c>
      <c r="G385" s="118" t="s">
        <v>2839</v>
      </c>
      <c r="H385" s="118" t="s">
        <v>2900</v>
      </c>
      <c r="I385" s="123" t="s">
        <v>2833</v>
      </c>
      <c r="J385" s="118" t="s">
        <v>2834</v>
      </c>
      <c r="K385" s="120">
        <v>3099674.7</v>
      </c>
      <c r="L385" s="120">
        <v>3444000</v>
      </c>
      <c r="M385" s="120">
        <v>3157000</v>
      </c>
      <c r="N385" s="120">
        <v>3007667.8199999994</v>
      </c>
      <c r="O385" s="120">
        <v>-149332.18</v>
      </c>
      <c r="P385" s="120">
        <v>-4.7301925878999054</v>
      </c>
      <c r="Q385" s="118" t="s">
        <v>2891</v>
      </c>
    </row>
    <row r="386" spans="1:17" ht="19.5" hidden="1" customHeight="1">
      <c r="A386" s="117">
        <v>45169</v>
      </c>
      <c r="B386" s="118" t="s">
        <v>2899</v>
      </c>
      <c r="C386" s="118" t="s">
        <v>16</v>
      </c>
      <c r="D386" s="118" t="s">
        <v>2019</v>
      </c>
      <c r="E386" s="118" t="s">
        <v>481</v>
      </c>
      <c r="F386" s="118" t="s">
        <v>482</v>
      </c>
      <c r="G386" s="118" t="s">
        <v>2839</v>
      </c>
      <c r="H386" s="118" t="s">
        <v>2900</v>
      </c>
      <c r="I386" s="123" t="s">
        <v>2835</v>
      </c>
      <c r="J386" s="118" t="s">
        <v>2836</v>
      </c>
      <c r="K386" s="120">
        <v>6156.09</v>
      </c>
      <c r="L386" s="120">
        <v>10000</v>
      </c>
      <c r="M386" s="120">
        <v>9166.6666666666661</v>
      </c>
      <c r="N386" s="120">
        <v>2512.52</v>
      </c>
      <c r="O386" s="120">
        <v>-6654.1466666666674</v>
      </c>
      <c r="P386" s="120">
        <v>-72.59069090909091</v>
      </c>
      <c r="Q386" s="118" t="s">
        <v>2891</v>
      </c>
    </row>
    <row r="387" spans="1:17" ht="19.5" hidden="1" customHeight="1">
      <c r="A387" s="117">
        <v>45169</v>
      </c>
      <c r="B387" s="118" t="s">
        <v>2899</v>
      </c>
      <c r="C387" s="118" t="s">
        <v>16</v>
      </c>
      <c r="D387" s="118" t="s">
        <v>2019</v>
      </c>
      <c r="E387" s="118" t="s">
        <v>481</v>
      </c>
      <c r="F387" s="118" t="s">
        <v>482</v>
      </c>
      <c r="G387" s="118" t="s">
        <v>2839</v>
      </c>
      <c r="H387" s="118" t="s">
        <v>2900</v>
      </c>
      <c r="I387" s="123" t="s">
        <v>2837</v>
      </c>
      <c r="J387" s="118" t="s">
        <v>2838</v>
      </c>
      <c r="K387" s="120">
        <v>4158133.66</v>
      </c>
      <c r="L387" s="120">
        <v>4000000</v>
      </c>
      <c r="M387" s="120">
        <v>3666666.6666666665</v>
      </c>
      <c r="N387" s="120">
        <v>5294552.8</v>
      </c>
      <c r="O387" s="120">
        <v>1627886.1333333333</v>
      </c>
      <c r="P387" s="120">
        <v>44.396894545454543</v>
      </c>
      <c r="Q387" s="118" t="s">
        <v>2890</v>
      </c>
    </row>
    <row r="388" spans="1:17" ht="19.5" hidden="1" customHeight="1">
      <c r="A388" s="117">
        <v>45169</v>
      </c>
      <c r="B388" s="118" t="s">
        <v>2899</v>
      </c>
      <c r="C388" s="118" t="s">
        <v>16</v>
      </c>
      <c r="D388" s="118" t="s">
        <v>2019</v>
      </c>
      <c r="E388" s="118" t="s">
        <v>481</v>
      </c>
      <c r="F388" s="118" t="s">
        <v>482</v>
      </c>
      <c r="G388" s="118" t="s">
        <v>2839</v>
      </c>
      <c r="H388" s="118" t="s">
        <v>2900</v>
      </c>
      <c r="I388" s="123" t="s">
        <v>2872</v>
      </c>
      <c r="J388" s="118" t="s">
        <v>2873</v>
      </c>
      <c r="K388" s="120">
        <v>0</v>
      </c>
      <c r="L388" s="120">
        <v>0</v>
      </c>
      <c r="M388" s="120">
        <v>0</v>
      </c>
      <c r="N388" s="120">
        <v>0</v>
      </c>
      <c r="O388" s="120">
        <v>0</v>
      </c>
      <c r="P388" s="121"/>
      <c r="Q388" s="118" t="s">
        <v>2890</v>
      </c>
    </row>
    <row r="389" spans="1:17" ht="19.5" hidden="1" customHeight="1">
      <c r="A389" s="117">
        <v>45169</v>
      </c>
      <c r="B389" s="118" t="s">
        <v>2899</v>
      </c>
      <c r="C389" s="118" t="s">
        <v>16</v>
      </c>
      <c r="D389" s="118" t="s">
        <v>2019</v>
      </c>
      <c r="E389" s="118" t="s">
        <v>481</v>
      </c>
      <c r="F389" s="118" t="s">
        <v>482</v>
      </c>
      <c r="G389" s="118" t="s">
        <v>2901</v>
      </c>
      <c r="H389" s="118" t="s">
        <v>1944</v>
      </c>
      <c r="I389" s="118" t="s">
        <v>2852</v>
      </c>
      <c r="J389" s="118" t="s">
        <v>2892</v>
      </c>
      <c r="K389" s="120">
        <v>31856902.300000001</v>
      </c>
      <c r="L389" s="120">
        <v>31856902.300000001</v>
      </c>
      <c r="M389" s="120">
        <v>29202160.441666666</v>
      </c>
      <c r="N389" s="120">
        <v>14845583.190000003</v>
      </c>
      <c r="O389" s="120">
        <v>-14356577.251666665</v>
      </c>
      <c r="P389" s="120">
        <v>-49.162723012719965</v>
      </c>
      <c r="Q389" s="118" t="s">
        <v>2890</v>
      </c>
    </row>
    <row r="390" spans="1:17" ht="19.5" hidden="1" customHeight="1">
      <c r="A390" s="117">
        <v>45169</v>
      </c>
      <c r="B390" s="118" t="s">
        <v>2899</v>
      </c>
      <c r="C390" s="118" t="s">
        <v>16</v>
      </c>
      <c r="D390" s="118" t="s">
        <v>2019</v>
      </c>
      <c r="E390" s="118" t="s">
        <v>481</v>
      </c>
      <c r="F390" s="118" t="s">
        <v>482</v>
      </c>
      <c r="G390" s="118" t="s">
        <v>2902</v>
      </c>
      <c r="H390" s="118" t="s">
        <v>1944</v>
      </c>
      <c r="I390" s="118" t="s">
        <v>2853</v>
      </c>
      <c r="J390" s="118" t="s">
        <v>2893</v>
      </c>
      <c r="K390" s="120">
        <v>31182540.460000001</v>
      </c>
      <c r="L390" s="120">
        <v>31182540.460000001</v>
      </c>
      <c r="M390" s="120">
        <v>28583995.421666667</v>
      </c>
      <c r="N390" s="120">
        <v>21291968.609999996</v>
      </c>
      <c r="O390" s="120">
        <v>-7292026.8116666665</v>
      </c>
      <c r="P390" s="120">
        <v>-25.510873144554559</v>
      </c>
      <c r="Q390" s="118" t="s">
        <v>2890</v>
      </c>
    </row>
    <row r="391" spans="1:17" ht="19.5" hidden="1" customHeight="1">
      <c r="A391" s="117">
        <v>45169</v>
      </c>
      <c r="B391" s="118" t="s">
        <v>2899</v>
      </c>
      <c r="C391" s="118" t="s">
        <v>16</v>
      </c>
      <c r="D391" s="118" t="s">
        <v>2019</v>
      </c>
      <c r="E391" s="118" t="s">
        <v>481</v>
      </c>
      <c r="F391" s="118" t="s">
        <v>482</v>
      </c>
      <c r="G391" s="118" t="s">
        <v>2902</v>
      </c>
      <c r="H391" s="118" t="s">
        <v>1944</v>
      </c>
      <c r="I391" s="118" t="s">
        <v>2854</v>
      </c>
      <c r="J391" s="118" t="s">
        <v>2894</v>
      </c>
      <c r="K391" s="120">
        <v>14476026.300000001</v>
      </c>
      <c r="L391" s="120">
        <v>-14476026.300000001</v>
      </c>
      <c r="M391" s="120">
        <v>-13269690.775</v>
      </c>
      <c r="N391" s="120">
        <v>-9901697.1899999995</v>
      </c>
      <c r="O391" s="120">
        <v>3367993.585</v>
      </c>
      <c r="P391" s="120">
        <v>-25.38110075138507</v>
      </c>
      <c r="Q391" s="118" t="s">
        <v>2891</v>
      </c>
    </row>
    <row r="392" spans="1:17" ht="19.5" hidden="1" customHeight="1">
      <c r="A392" s="117">
        <v>45169</v>
      </c>
      <c r="B392" s="118" t="s">
        <v>2899</v>
      </c>
      <c r="C392" s="118" t="s">
        <v>16</v>
      </c>
      <c r="D392" s="118" t="s">
        <v>2019</v>
      </c>
      <c r="E392" s="118" t="s">
        <v>483</v>
      </c>
      <c r="F392" s="118" t="s">
        <v>484</v>
      </c>
      <c r="G392" s="118" t="s">
        <v>2811</v>
      </c>
      <c r="H392" s="118" t="s">
        <v>2900</v>
      </c>
      <c r="I392" s="123" t="s">
        <v>2790</v>
      </c>
      <c r="J392" s="118" t="s">
        <v>2791</v>
      </c>
      <c r="K392" s="120">
        <v>44991664.409999996</v>
      </c>
      <c r="L392" s="120">
        <v>59271751.82</v>
      </c>
      <c r="M392" s="120">
        <v>54332439.168333329</v>
      </c>
      <c r="N392" s="120">
        <v>35453167.050000004</v>
      </c>
      <c r="O392" s="120">
        <v>-18879272.118333332</v>
      </c>
      <c r="P392" s="120">
        <v>-34.747698441885476</v>
      </c>
      <c r="Q392" s="118" t="s">
        <v>2890</v>
      </c>
    </row>
    <row r="393" spans="1:17" ht="19.5" hidden="1" customHeight="1">
      <c r="A393" s="117">
        <v>45169</v>
      </c>
      <c r="B393" s="118" t="s">
        <v>2899</v>
      </c>
      <c r="C393" s="118" t="s">
        <v>16</v>
      </c>
      <c r="D393" s="118" t="s">
        <v>2019</v>
      </c>
      <c r="E393" s="118" t="s">
        <v>483</v>
      </c>
      <c r="F393" s="118" t="s">
        <v>484</v>
      </c>
      <c r="G393" s="118" t="s">
        <v>2811</v>
      </c>
      <c r="H393" s="118" t="s">
        <v>2900</v>
      </c>
      <c r="I393" s="123" t="s">
        <v>2792</v>
      </c>
      <c r="J393" s="118" t="s">
        <v>2793</v>
      </c>
      <c r="K393" s="120">
        <v>359866.66</v>
      </c>
      <c r="L393" s="120">
        <v>270000</v>
      </c>
      <c r="M393" s="120">
        <v>247500</v>
      </c>
      <c r="N393" s="120">
        <v>224250</v>
      </c>
      <c r="O393" s="120">
        <v>-23250</v>
      </c>
      <c r="P393" s="120">
        <v>-9.3939393939393927</v>
      </c>
      <c r="Q393" s="118" t="s">
        <v>2890</v>
      </c>
    </row>
    <row r="394" spans="1:17" ht="19.5" hidden="1" customHeight="1">
      <c r="A394" s="117">
        <v>45169</v>
      </c>
      <c r="B394" s="118" t="s">
        <v>2899</v>
      </c>
      <c r="C394" s="118" t="s">
        <v>16</v>
      </c>
      <c r="D394" s="118" t="s">
        <v>2019</v>
      </c>
      <c r="E394" s="118" t="s">
        <v>483</v>
      </c>
      <c r="F394" s="118" t="s">
        <v>484</v>
      </c>
      <c r="G394" s="118" t="s">
        <v>2811</v>
      </c>
      <c r="H394" s="118" t="s">
        <v>2900</v>
      </c>
      <c r="I394" s="123" t="s">
        <v>2794</v>
      </c>
      <c r="J394" s="118" t="s">
        <v>2795</v>
      </c>
      <c r="K394" s="120">
        <v>318672</v>
      </c>
      <c r="L394" s="120">
        <v>234398</v>
      </c>
      <c r="M394" s="120">
        <v>214864.83333333334</v>
      </c>
      <c r="N394" s="120">
        <v>251948.32</v>
      </c>
      <c r="O394" s="120">
        <v>37083.486666666671</v>
      </c>
      <c r="P394" s="120">
        <v>17.258983748697826</v>
      </c>
      <c r="Q394" s="118" t="s">
        <v>2891</v>
      </c>
    </row>
    <row r="395" spans="1:17" ht="19.5" hidden="1" customHeight="1">
      <c r="A395" s="117">
        <v>45169</v>
      </c>
      <c r="B395" s="118" t="s">
        <v>2899</v>
      </c>
      <c r="C395" s="118" t="s">
        <v>16</v>
      </c>
      <c r="D395" s="118" t="s">
        <v>2019</v>
      </c>
      <c r="E395" s="118" t="s">
        <v>483</v>
      </c>
      <c r="F395" s="118" t="s">
        <v>484</v>
      </c>
      <c r="G395" s="118" t="s">
        <v>2811</v>
      </c>
      <c r="H395" s="118" t="s">
        <v>2900</v>
      </c>
      <c r="I395" s="123" t="s">
        <v>2865</v>
      </c>
      <c r="J395" s="118" t="s">
        <v>2796</v>
      </c>
      <c r="K395" s="120">
        <v>1398218.56</v>
      </c>
      <c r="L395" s="120">
        <v>1529055</v>
      </c>
      <c r="M395" s="120">
        <v>1401633.75</v>
      </c>
      <c r="N395" s="120">
        <v>1351111.84</v>
      </c>
      <c r="O395" s="120">
        <v>-50521.91</v>
      </c>
      <c r="P395" s="120">
        <v>-3.6045015325865264</v>
      </c>
      <c r="Q395" s="118" t="s">
        <v>2890</v>
      </c>
    </row>
    <row r="396" spans="1:17" ht="19.5" hidden="1" customHeight="1">
      <c r="A396" s="117">
        <v>45169</v>
      </c>
      <c r="B396" s="118" t="s">
        <v>2899</v>
      </c>
      <c r="C396" s="118" t="s">
        <v>16</v>
      </c>
      <c r="D396" s="118" t="s">
        <v>2019</v>
      </c>
      <c r="E396" s="118" t="s">
        <v>483</v>
      </c>
      <c r="F396" s="118" t="s">
        <v>484</v>
      </c>
      <c r="G396" s="118" t="s">
        <v>2811</v>
      </c>
      <c r="H396" s="118" t="s">
        <v>2900</v>
      </c>
      <c r="I396" s="123" t="s">
        <v>2797</v>
      </c>
      <c r="J396" s="118" t="s">
        <v>2798</v>
      </c>
      <c r="K396" s="120">
        <v>8907633.6500000004</v>
      </c>
      <c r="L396" s="120">
        <v>7268385</v>
      </c>
      <c r="M396" s="120">
        <v>6662686.25</v>
      </c>
      <c r="N396" s="120">
        <v>7084710.7300000004</v>
      </c>
      <c r="O396" s="120">
        <v>422024.48</v>
      </c>
      <c r="P396" s="120">
        <v>6.3341490828868015</v>
      </c>
      <c r="Q396" s="118" t="s">
        <v>2891</v>
      </c>
    </row>
    <row r="397" spans="1:17" ht="19.5" hidden="1" customHeight="1">
      <c r="A397" s="117">
        <v>45169</v>
      </c>
      <c r="B397" s="118" t="s">
        <v>2899</v>
      </c>
      <c r="C397" s="118" t="s">
        <v>16</v>
      </c>
      <c r="D397" s="118" t="s">
        <v>2019</v>
      </c>
      <c r="E397" s="118" t="s">
        <v>483</v>
      </c>
      <c r="F397" s="118" t="s">
        <v>484</v>
      </c>
      <c r="G397" s="118" t="s">
        <v>2811</v>
      </c>
      <c r="H397" s="118" t="s">
        <v>2900</v>
      </c>
      <c r="I397" s="123" t="s">
        <v>2799</v>
      </c>
      <c r="J397" s="118" t="s">
        <v>2800</v>
      </c>
      <c r="K397" s="120">
        <v>28178244.52</v>
      </c>
      <c r="L397" s="120">
        <v>3426749</v>
      </c>
      <c r="M397" s="120">
        <v>3141186.583333333</v>
      </c>
      <c r="N397" s="120">
        <v>2872774.7199999997</v>
      </c>
      <c r="O397" s="120">
        <v>-268411.86333333328</v>
      </c>
      <c r="P397" s="120">
        <v>-8.5449194504231798</v>
      </c>
      <c r="Q397" s="118" t="s">
        <v>2890</v>
      </c>
    </row>
    <row r="398" spans="1:17" ht="19.5" hidden="1" customHeight="1">
      <c r="A398" s="117">
        <v>45169</v>
      </c>
      <c r="B398" s="118" t="s">
        <v>2899</v>
      </c>
      <c r="C398" s="118" t="s">
        <v>16</v>
      </c>
      <c r="D398" s="118" t="s">
        <v>2019</v>
      </c>
      <c r="E398" s="118" t="s">
        <v>483</v>
      </c>
      <c r="F398" s="118" t="s">
        <v>484</v>
      </c>
      <c r="G398" s="118" t="s">
        <v>2811</v>
      </c>
      <c r="H398" s="118" t="s">
        <v>2900</v>
      </c>
      <c r="I398" s="123" t="s">
        <v>2801</v>
      </c>
      <c r="J398" s="118" t="s">
        <v>2802</v>
      </c>
      <c r="K398" s="120">
        <v>1295874.53</v>
      </c>
      <c r="L398" s="120">
        <v>650000</v>
      </c>
      <c r="M398" s="120">
        <v>595833.33333333337</v>
      </c>
      <c r="N398" s="120">
        <v>283261.7</v>
      </c>
      <c r="O398" s="120">
        <v>-312571.63333333336</v>
      </c>
      <c r="P398" s="120">
        <v>-52.459574825174826</v>
      </c>
      <c r="Q398" s="118" t="s">
        <v>2890</v>
      </c>
    </row>
    <row r="399" spans="1:17" ht="19.5" hidden="1" customHeight="1">
      <c r="A399" s="117">
        <v>45169</v>
      </c>
      <c r="B399" s="118" t="s">
        <v>2899</v>
      </c>
      <c r="C399" s="118" t="s">
        <v>16</v>
      </c>
      <c r="D399" s="118" t="s">
        <v>2019</v>
      </c>
      <c r="E399" s="118" t="s">
        <v>483</v>
      </c>
      <c r="F399" s="118" t="s">
        <v>484</v>
      </c>
      <c r="G399" s="118" t="s">
        <v>2811</v>
      </c>
      <c r="H399" s="118" t="s">
        <v>2900</v>
      </c>
      <c r="I399" s="123" t="s">
        <v>2803</v>
      </c>
      <c r="J399" s="118" t="s">
        <v>2804</v>
      </c>
      <c r="K399" s="120">
        <v>91105652.930000007</v>
      </c>
      <c r="L399" s="120">
        <v>9280239.6600000001</v>
      </c>
      <c r="M399" s="120">
        <v>8506886.3550000004</v>
      </c>
      <c r="N399" s="120">
        <v>7281674.5800000001</v>
      </c>
      <c r="O399" s="120">
        <v>-1225211.7749999999</v>
      </c>
      <c r="P399" s="120">
        <v>-14.40258778442327</v>
      </c>
      <c r="Q399" s="118" t="s">
        <v>2890</v>
      </c>
    </row>
    <row r="400" spans="1:17" ht="19.5" hidden="1" customHeight="1">
      <c r="A400" s="117">
        <v>45169</v>
      </c>
      <c r="B400" s="118" t="s">
        <v>2899</v>
      </c>
      <c r="C400" s="118" t="s">
        <v>16</v>
      </c>
      <c r="D400" s="118" t="s">
        <v>2019</v>
      </c>
      <c r="E400" s="118" t="s">
        <v>483</v>
      </c>
      <c r="F400" s="118" t="s">
        <v>484</v>
      </c>
      <c r="G400" s="118" t="s">
        <v>2811</v>
      </c>
      <c r="H400" s="118" t="s">
        <v>2900</v>
      </c>
      <c r="I400" s="123" t="s">
        <v>2805</v>
      </c>
      <c r="J400" s="118" t="s">
        <v>2806</v>
      </c>
      <c r="K400" s="120">
        <v>41116754.859999999</v>
      </c>
      <c r="L400" s="120">
        <v>42759179.5</v>
      </c>
      <c r="M400" s="120">
        <v>39195914.541666672</v>
      </c>
      <c r="N400" s="120">
        <v>40437487.939999998</v>
      </c>
      <c r="O400" s="120">
        <v>1241573.3983333332</v>
      </c>
      <c r="P400" s="120">
        <v>3.167609208387002</v>
      </c>
      <c r="Q400" s="118" t="s">
        <v>2891</v>
      </c>
    </row>
    <row r="401" spans="1:17" ht="19.5" hidden="1" customHeight="1">
      <c r="A401" s="117">
        <v>45169</v>
      </c>
      <c r="B401" s="118" t="s">
        <v>2899</v>
      </c>
      <c r="C401" s="118" t="s">
        <v>16</v>
      </c>
      <c r="D401" s="118" t="s">
        <v>2019</v>
      </c>
      <c r="E401" s="118" t="s">
        <v>483</v>
      </c>
      <c r="F401" s="118" t="s">
        <v>484</v>
      </c>
      <c r="G401" s="118" t="s">
        <v>2811</v>
      </c>
      <c r="H401" s="118" t="s">
        <v>2900</v>
      </c>
      <c r="I401" s="123" t="s">
        <v>2807</v>
      </c>
      <c r="J401" s="118" t="s">
        <v>2808</v>
      </c>
      <c r="K401" s="120">
        <v>21327924.82</v>
      </c>
      <c r="L401" s="120">
        <v>8645468.7599999998</v>
      </c>
      <c r="M401" s="120">
        <v>7925013.0300000003</v>
      </c>
      <c r="N401" s="120">
        <v>8346661.3100000005</v>
      </c>
      <c r="O401" s="120">
        <v>421648.28</v>
      </c>
      <c r="P401" s="120">
        <v>5.3204742806586909</v>
      </c>
      <c r="Q401" s="118" t="s">
        <v>2891</v>
      </c>
    </row>
    <row r="402" spans="1:17" ht="19.5" hidden="1" customHeight="1">
      <c r="A402" s="117">
        <v>45169</v>
      </c>
      <c r="B402" s="118" t="s">
        <v>2899</v>
      </c>
      <c r="C402" s="118" t="s">
        <v>16</v>
      </c>
      <c r="D402" s="118" t="s">
        <v>2019</v>
      </c>
      <c r="E402" s="118" t="s">
        <v>483</v>
      </c>
      <c r="F402" s="118" t="s">
        <v>484</v>
      </c>
      <c r="G402" s="118" t="s">
        <v>2811</v>
      </c>
      <c r="H402" s="118" t="s">
        <v>2900</v>
      </c>
      <c r="I402" s="123" t="s">
        <v>2870</v>
      </c>
      <c r="J402" s="118" t="s">
        <v>2871</v>
      </c>
      <c r="K402" s="120">
        <v>0</v>
      </c>
      <c r="L402" s="121"/>
      <c r="M402" s="121"/>
      <c r="N402" s="120">
        <v>0</v>
      </c>
      <c r="O402" s="121"/>
      <c r="P402" s="121"/>
      <c r="Q402" s="118" t="s">
        <v>2895</v>
      </c>
    </row>
    <row r="403" spans="1:17" ht="19.5" hidden="1" customHeight="1">
      <c r="A403" s="117">
        <v>45169</v>
      </c>
      <c r="B403" s="118" t="s">
        <v>2899</v>
      </c>
      <c r="C403" s="118" t="s">
        <v>16</v>
      </c>
      <c r="D403" s="118" t="s">
        <v>2019</v>
      </c>
      <c r="E403" s="118" t="s">
        <v>483</v>
      </c>
      <c r="F403" s="118" t="s">
        <v>484</v>
      </c>
      <c r="G403" s="118" t="s">
        <v>2811</v>
      </c>
      <c r="H403" s="118" t="s">
        <v>2900</v>
      </c>
      <c r="I403" s="123" t="s">
        <v>2809</v>
      </c>
      <c r="J403" s="118" t="s">
        <v>2810</v>
      </c>
      <c r="K403" s="120">
        <v>1806638.02</v>
      </c>
      <c r="L403" s="120">
        <v>557000</v>
      </c>
      <c r="M403" s="120">
        <v>510583.33333333337</v>
      </c>
      <c r="N403" s="120">
        <v>827000</v>
      </c>
      <c r="O403" s="120">
        <v>316416.66666666669</v>
      </c>
      <c r="P403" s="120">
        <v>61.971601109841679</v>
      </c>
      <c r="Q403" s="118" t="s">
        <v>2891</v>
      </c>
    </row>
    <row r="404" spans="1:17" ht="19.5" hidden="1" customHeight="1">
      <c r="A404" s="117">
        <v>45169</v>
      </c>
      <c r="B404" s="118" t="s">
        <v>2899</v>
      </c>
      <c r="C404" s="118" t="s">
        <v>16</v>
      </c>
      <c r="D404" s="118" t="s">
        <v>2019</v>
      </c>
      <c r="E404" s="118" t="s">
        <v>483</v>
      </c>
      <c r="F404" s="118" t="s">
        <v>484</v>
      </c>
      <c r="G404" s="118" t="s">
        <v>2839</v>
      </c>
      <c r="H404" s="118" t="s">
        <v>2900</v>
      </c>
      <c r="I404" s="122" t="s">
        <v>2812</v>
      </c>
      <c r="J404" s="118" t="s">
        <v>2813</v>
      </c>
      <c r="K404" s="120">
        <v>6470195.54</v>
      </c>
      <c r="L404" s="120">
        <v>10816115.800000001</v>
      </c>
      <c r="M404" s="120">
        <v>9914772.8166666664</v>
      </c>
      <c r="N404" s="120">
        <v>6850015.7000000002</v>
      </c>
      <c r="O404" s="120">
        <v>-3064757.1166666667</v>
      </c>
      <c r="P404" s="120">
        <v>-30.911017058452721</v>
      </c>
      <c r="Q404" s="118" t="s">
        <v>2891</v>
      </c>
    </row>
    <row r="405" spans="1:17" ht="19.5" hidden="1" customHeight="1">
      <c r="A405" s="117">
        <v>45169</v>
      </c>
      <c r="B405" s="118" t="s">
        <v>2899</v>
      </c>
      <c r="C405" s="118" t="s">
        <v>16</v>
      </c>
      <c r="D405" s="118" t="s">
        <v>2019</v>
      </c>
      <c r="E405" s="118" t="s">
        <v>483</v>
      </c>
      <c r="F405" s="118" t="s">
        <v>484</v>
      </c>
      <c r="G405" s="118" t="s">
        <v>2839</v>
      </c>
      <c r="H405" s="118" t="s">
        <v>2900</v>
      </c>
      <c r="I405" s="122" t="s">
        <v>2814</v>
      </c>
      <c r="J405" s="118" t="s">
        <v>2815</v>
      </c>
      <c r="K405" s="120">
        <v>8094761.1699999999</v>
      </c>
      <c r="L405" s="120">
        <v>3140593.44</v>
      </c>
      <c r="M405" s="120">
        <v>2878877.32</v>
      </c>
      <c r="N405" s="120">
        <v>2948615.03</v>
      </c>
      <c r="O405" s="120">
        <v>69737.710000000006</v>
      </c>
      <c r="P405" s="120">
        <v>2.422392559610703</v>
      </c>
      <c r="Q405" s="118" t="s">
        <v>2890</v>
      </c>
    </row>
    <row r="406" spans="1:17" ht="19.5" hidden="1" customHeight="1">
      <c r="A406" s="117">
        <v>45169</v>
      </c>
      <c r="B406" s="118" t="s">
        <v>2899</v>
      </c>
      <c r="C406" s="118" t="s">
        <v>16</v>
      </c>
      <c r="D406" s="118" t="s">
        <v>2019</v>
      </c>
      <c r="E406" s="118" t="s">
        <v>483</v>
      </c>
      <c r="F406" s="118" t="s">
        <v>484</v>
      </c>
      <c r="G406" s="118" t="s">
        <v>2839</v>
      </c>
      <c r="H406" s="118" t="s">
        <v>2900</v>
      </c>
      <c r="I406" s="122" t="s">
        <v>2816</v>
      </c>
      <c r="J406" s="118" t="s">
        <v>2817</v>
      </c>
      <c r="K406" s="120">
        <v>163502.53</v>
      </c>
      <c r="L406" s="120">
        <v>450000</v>
      </c>
      <c r="M406" s="120">
        <v>412500</v>
      </c>
      <c r="N406" s="120">
        <v>416797.83</v>
      </c>
      <c r="O406" s="120">
        <v>4297.83</v>
      </c>
      <c r="P406" s="120">
        <v>1.0418981818181818</v>
      </c>
      <c r="Q406" s="118" t="s">
        <v>2890</v>
      </c>
    </row>
    <row r="407" spans="1:17" ht="19.5" hidden="1" customHeight="1">
      <c r="A407" s="117">
        <v>45169</v>
      </c>
      <c r="B407" s="118" t="s">
        <v>2899</v>
      </c>
      <c r="C407" s="118" t="s">
        <v>16</v>
      </c>
      <c r="D407" s="118" t="s">
        <v>2019</v>
      </c>
      <c r="E407" s="118" t="s">
        <v>483</v>
      </c>
      <c r="F407" s="118" t="s">
        <v>484</v>
      </c>
      <c r="G407" s="118" t="s">
        <v>2839</v>
      </c>
      <c r="H407" s="118" t="s">
        <v>2900</v>
      </c>
      <c r="I407" s="122" t="s">
        <v>2818</v>
      </c>
      <c r="J407" s="118" t="s">
        <v>2819</v>
      </c>
      <c r="K407" s="120">
        <v>5981933.2199999997</v>
      </c>
      <c r="L407" s="120">
        <v>6223526.5</v>
      </c>
      <c r="M407" s="120">
        <v>5704899.291666667</v>
      </c>
      <c r="N407" s="120">
        <v>3181502.25</v>
      </c>
      <c r="O407" s="120">
        <v>-2523397.0416666665</v>
      </c>
      <c r="P407" s="120">
        <v>-44.232104944475971</v>
      </c>
      <c r="Q407" s="118" t="s">
        <v>2891</v>
      </c>
    </row>
    <row r="408" spans="1:17" ht="19.5" hidden="1" customHeight="1">
      <c r="A408" s="117">
        <v>45169</v>
      </c>
      <c r="B408" s="118" t="s">
        <v>2899</v>
      </c>
      <c r="C408" s="118" t="s">
        <v>16</v>
      </c>
      <c r="D408" s="118" t="s">
        <v>2019</v>
      </c>
      <c r="E408" s="118" t="s">
        <v>483</v>
      </c>
      <c r="F408" s="118" t="s">
        <v>484</v>
      </c>
      <c r="G408" s="118" t="s">
        <v>2839</v>
      </c>
      <c r="H408" s="118" t="s">
        <v>2900</v>
      </c>
      <c r="I408" s="122" t="s">
        <v>2820</v>
      </c>
      <c r="J408" s="118" t="s">
        <v>2821</v>
      </c>
      <c r="K408" s="120">
        <v>41100282.859999999</v>
      </c>
      <c r="L408" s="120">
        <v>42759179.5</v>
      </c>
      <c r="M408" s="120">
        <v>39195914.541666672</v>
      </c>
      <c r="N408" s="120">
        <v>40437487.939999998</v>
      </c>
      <c r="O408" s="120">
        <v>1241573.3983333332</v>
      </c>
      <c r="P408" s="120">
        <v>3.167609208387002</v>
      </c>
      <c r="Q408" s="118" t="s">
        <v>2890</v>
      </c>
    </row>
    <row r="409" spans="1:17" ht="19.5" hidden="1" customHeight="1">
      <c r="A409" s="117">
        <v>45169</v>
      </c>
      <c r="B409" s="118" t="s">
        <v>2899</v>
      </c>
      <c r="C409" s="118" t="s">
        <v>16</v>
      </c>
      <c r="D409" s="118" t="s">
        <v>2019</v>
      </c>
      <c r="E409" s="118" t="s">
        <v>483</v>
      </c>
      <c r="F409" s="118" t="s">
        <v>484</v>
      </c>
      <c r="G409" s="118" t="s">
        <v>2839</v>
      </c>
      <c r="H409" s="118" t="s">
        <v>2900</v>
      </c>
      <c r="I409" s="122" t="s">
        <v>2822</v>
      </c>
      <c r="J409" s="118" t="s">
        <v>2846</v>
      </c>
      <c r="K409" s="120">
        <v>11034714.34</v>
      </c>
      <c r="L409" s="120">
        <v>12394580.710000001</v>
      </c>
      <c r="M409" s="120">
        <v>11361698.984166667</v>
      </c>
      <c r="N409" s="120">
        <v>11465648</v>
      </c>
      <c r="O409" s="120">
        <v>103949.01583333332</v>
      </c>
      <c r="P409" s="120">
        <v>0.91490732132750274</v>
      </c>
      <c r="Q409" s="118" t="s">
        <v>2890</v>
      </c>
    </row>
    <row r="410" spans="1:17" ht="19.5" hidden="1" customHeight="1">
      <c r="A410" s="117">
        <v>45169</v>
      </c>
      <c r="B410" s="118" t="s">
        <v>2899</v>
      </c>
      <c r="C410" s="118" t="s">
        <v>16</v>
      </c>
      <c r="D410" s="118" t="s">
        <v>2019</v>
      </c>
      <c r="E410" s="118" t="s">
        <v>483</v>
      </c>
      <c r="F410" s="118" t="s">
        <v>484</v>
      </c>
      <c r="G410" s="118" t="s">
        <v>2839</v>
      </c>
      <c r="H410" s="118" t="s">
        <v>2900</v>
      </c>
      <c r="I410" s="122" t="s">
        <v>2823</v>
      </c>
      <c r="J410" s="118" t="s">
        <v>2824</v>
      </c>
      <c r="K410" s="120">
        <v>30661356.899999999</v>
      </c>
      <c r="L410" s="120">
        <v>18172315.760000002</v>
      </c>
      <c r="M410" s="120">
        <v>16657956.113333333</v>
      </c>
      <c r="N410" s="120">
        <v>16911832.57</v>
      </c>
      <c r="O410" s="120">
        <v>253876.45666666667</v>
      </c>
      <c r="P410" s="120">
        <v>1.5240552618784924</v>
      </c>
      <c r="Q410" s="118" t="s">
        <v>2890</v>
      </c>
    </row>
    <row r="411" spans="1:17" ht="19.5" hidden="1" customHeight="1">
      <c r="A411" s="117">
        <v>45169</v>
      </c>
      <c r="B411" s="118" t="s">
        <v>2899</v>
      </c>
      <c r="C411" s="118" t="s">
        <v>16</v>
      </c>
      <c r="D411" s="118" t="s">
        <v>2019</v>
      </c>
      <c r="E411" s="118" t="s">
        <v>483</v>
      </c>
      <c r="F411" s="118" t="s">
        <v>484</v>
      </c>
      <c r="G411" s="118" t="s">
        <v>2839</v>
      </c>
      <c r="H411" s="118" t="s">
        <v>2900</v>
      </c>
      <c r="I411" s="122" t="s">
        <v>2825</v>
      </c>
      <c r="J411" s="118" t="s">
        <v>2826</v>
      </c>
      <c r="K411" s="120">
        <v>5319770.53</v>
      </c>
      <c r="L411" s="120">
        <v>2647476.16</v>
      </c>
      <c r="M411" s="120">
        <v>2426853.1466666665</v>
      </c>
      <c r="N411" s="120">
        <v>2807950.33</v>
      </c>
      <c r="O411" s="120">
        <v>381097.18333333335</v>
      </c>
      <c r="P411" s="120">
        <v>15.703347516382616</v>
      </c>
      <c r="Q411" s="118" t="s">
        <v>2890</v>
      </c>
    </row>
    <row r="412" spans="1:17" ht="19.5" hidden="1" customHeight="1">
      <c r="A412" s="117">
        <v>45169</v>
      </c>
      <c r="B412" s="118" t="s">
        <v>2899</v>
      </c>
      <c r="C412" s="118" t="s">
        <v>16</v>
      </c>
      <c r="D412" s="118" t="s">
        <v>2019</v>
      </c>
      <c r="E412" s="118" t="s">
        <v>483</v>
      </c>
      <c r="F412" s="118" t="s">
        <v>484</v>
      </c>
      <c r="G412" s="118" t="s">
        <v>2839</v>
      </c>
      <c r="H412" s="118" t="s">
        <v>2900</v>
      </c>
      <c r="I412" s="122" t="s">
        <v>2827</v>
      </c>
      <c r="J412" s="118" t="s">
        <v>2828</v>
      </c>
      <c r="K412" s="120">
        <v>75924844.180000007</v>
      </c>
      <c r="L412" s="120">
        <v>10217437.789999999</v>
      </c>
      <c r="M412" s="120">
        <v>9365984.6408333331</v>
      </c>
      <c r="N412" s="120">
        <v>9347308.0199999977</v>
      </c>
      <c r="O412" s="120">
        <v>-18676.620833333334</v>
      </c>
      <c r="P412" s="120">
        <v>-0.19940904826928685</v>
      </c>
      <c r="Q412" s="118" t="s">
        <v>2891</v>
      </c>
    </row>
    <row r="413" spans="1:17" ht="19.5" hidden="1" customHeight="1">
      <c r="A413" s="117">
        <v>45169</v>
      </c>
      <c r="B413" s="118" t="s">
        <v>2899</v>
      </c>
      <c r="C413" s="118" t="s">
        <v>16</v>
      </c>
      <c r="D413" s="118" t="s">
        <v>2019</v>
      </c>
      <c r="E413" s="118" t="s">
        <v>483</v>
      </c>
      <c r="F413" s="118" t="s">
        <v>484</v>
      </c>
      <c r="G413" s="118" t="s">
        <v>2839</v>
      </c>
      <c r="H413" s="118" t="s">
        <v>2900</v>
      </c>
      <c r="I413" s="122" t="s">
        <v>2829</v>
      </c>
      <c r="J413" s="118" t="s">
        <v>2830</v>
      </c>
      <c r="K413" s="120">
        <v>3181943.3</v>
      </c>
      <c r="L413" s="120">
        <v>3843918.23</v>
      </c>
      <c r="M413" s="120">
        <v>3523591.7108333334</v>
      </c>
      <c r="N413" s="120">
        <v>3797097.9599999995</v>
      </c>
      <c r="O413" s="120">
        <v>273506.24916666665</v>
      </c>
      <c r="P413" s="120">
        <v>7.7621436196982687</v>
      </c>
      <c r="Q413" s="118" t="s">
        <v>2890</v>
      </c>
    </row>
    <row r="414" spans="1:17" ht="19.5" hidden="1" customHeight="1">
      <c r="A414" s="117">
        <v>45169</v>
      </c>
      <c r="B414" s="118" t="s">
        <v>2899</v>
      </c>
      <c r="C414" s="118" t="s">
        <v>16</v>
      </c>
      <c r="D414" s="118" t="s">
        <v>2019</v>
      </c>
      <c r="E414" s="118" t="s">
        <v>483</v>
      </c>
      <c r="F414" s="118" t="s">
        <v>484</v>
      </c>
      <c r="G414" s="118" t="s">
        <v>2839</v>
      </c>
      <c r="H414" s="118" t="s">
        <v>2900</v>
      </c>
      <c r="I414" s="122" t="s">
        <v>2831</v>
      </c>
      <c r="J414" s="118" t="s">
        <v>2832</v>
      </c>
      <c r="K414" s="120">
        <v>5637979.2800000003</v>
      </c>
      <c r="L414" s="120">
        <v>4445476.71</v>
      </c>
      <c r="M414" s="120">
        <v>4075020.3174999999</v>
      </c>
      <c r="N414" s="120">
        <v>4579735.37</v>
      </c>
      <c r="O414" s="120">
        <v>504715.05249999999</v>
      </c>
      <c r="P414" s="120">
        <v>12.385583706970069</v>
      </c>
      <c r="Q414" s="118" t="s">
        <v>2890</v>
      </c>
    </row>
    <row r="415" spans="1:17" ht="19.5" hidden="1" customHeight="1">
      <c r="A415" s="117">
        <v>45169</v>
      </c>
      <c r="B415" s="118" t="s">
        <v>2899</v>
      </c>
      <c r="C415" s="118" t="s">
        <v>16</v>
      </c>
      <c r="D415" s="118" t="s">
        <v>2019</v>
      </c>
      <c r="E415" s="118" t="s">
        <v>483</v>
      </c>
      <c r="F415" s="118" t="s">
        <v>484</v>
      </c>
      <c r="G415" s="118" t="s">
        <v>2839</v>
      </c>
      <c r="H415" s="118" t="s">
        <v>2900</v>
      </c>
      <c r="I415" s="122" t="s">
        <v>2833</v>
      </c>
      <c r="J415" s="118" t="s">
        <v>2834</v>
      </c>
      <c r="K415" s="120">
        <v>9229461.9700000007</v>
      </c>
      <c r="L415" s="120">
        <v>7399900.1799999997</v>
      </c>
      <c r="M415" s="120">
        <v>6783241.831666667</v>
      </c>
      <c r="N415" s="120">
        <v>6163828.4199999999</v>
      </c>
      <c r="O415" s="120">
        <v>-619413.41166666662</v>
      </c>
      <c r="P415" s="120">
        <v>-9.1315248230575694</v>
      </c>
      <c r="Q415" s="118" t="s">
        <v>2891</v>
      </c>
    </row>
    <row r="416" spans="1:17" ht="19.5" hidden="1" customHeight="1">
      <c r="A416" s="117">
        <v>45169</v>
      </c>
      <c r="B416" s="118" t="s">
        <v>2899</v>
      </c>
      <c r="C416" s="118" t="s">
        <v>16</v>
      </c>
      <c r="D416" s="118" t="s">
        <v>2019</v>
      </c>
      <c r="E416" s="118" t="s">
        <v>483</v>
      </c>
      <c r="F416" s="118" t="s">
        <v>484</v>
      </c>
      <c r="G416" s="118" t="s">
        <v>2839</v>
      </c>
      <c r="H416" s="118" t="s">
        <v>2900</v>
      </c>
      <c r="I416" s="122" t="s">
        <v>2835</v>
      </c>
      <c r="J416" s="118" t="s">
        <v>2836</v>
      </c>
      <c r="K416" s="120">
        <v>0</v>
      </c>
      <c r="L416" s="121"/>
      <c r="M416" s="121"/>
      <c r="N416" s="120">
        <v>0</v>
      </c>
      <c r="O416" s="121"/>
      <c r="P416" s="121"/>
      <c r="Q416" s="118" t="s">
        <v>2895</v>
      </c>
    </row>
    <row r="417" spans="1:17" ht="19.5" hidden="1" customHeight="1">
      <c r="A417" s="117">
        <v>45169</v>
      </c>
      <c r="B417" s="118" t="s">
        <v>2899</v>
      </c>
      <c r="C417" s="118" t="s">
        <v>16</v>
      </c>
      <c r="D417" s="118" t="s">
        <v>2019</v>
      </c>
      <c r="E417" s="118" t="s">
        <v>483</v>
      </c>
      <c r="F417" s="118" t="s">
        <v>484</v>
      </c>
      <c r="G417" s="118" t="s">
        <v>2839</v>
      </c>
      <c r="H417" s="118" t="s">
        <v>2900</v>
      </c>
      <c r="I417" s="122" t="s">
        <v>2837</v>
      </c>
      <c r="J417" s="118" t="s">
        <v>2838</v>
      </c>
      <c r="K417" s="120">
        <v>16865532.960000001</v>
      </c>
      <c r="L417" s="120">
        <v>18095759</v>
      </c>
      <c r="M417" s="120">
        <v>16587779.083333332</v>
      </c>
      <c r="N417" s="120">
        <v>21402727.280000001</v>
      </c>
      <c r="O417" s="120">
        <v>4814948.1966666663</v>
      </c>
      <c r="P417" s="120">
        <v>29.02708175987534</v>
      </c>
      <c r="Q417" s="118" t="s">
        <v>2890</v>
      </c>
    </row>
    <row r="418" spans="1:17" ht="19.5" hidden="1" customHeight="1">
      <c r="A418" s="117">
        <v>45169</v>
      </c>
      <c r="B418" s="118" t="s">
        <v>2899</v>
      </c>
      <c r="C418" s="118" t="s">
        <v>16</v>
      </c>
      <c r="D418" s="118" t="s">
        <v>2019</v>
      </c>
      <c r="E418" s="118" t="s">
        <v>483</v>
      </c>
      <c r="F418" s="118" t="s">
        <v>484</v>
      </c>
      <c r="G418" s="118" t="s">
        <v>2839</v>
      </c>
      <c r="H418" s="118" t="s">
        <v>2900</v>
      </c>
      <c r="I418" s="122" t="s">
        <v>2872</v>
      </c>
      <c r="J418" s="118" t="s">
        <v>2873</v>
      </c>
      <c r="K418" s="120">
        <v>0</v>
      </c>
      <c r="L418" s="121"/>
      <c r="M418" s="121"/>
      <c r="N418" s="120">
        <v>0</v>
      </c>
      <c r="O418" s="121"/>
      <c r="P418" s="121"/>
      <c r="Q418" s="118" t="s">
        <v>2895</v>
      </c>
    </row>
    <row r="419" spans="1:17" ht="19.5" hidden="1" customHeight="1">
      <c r="A419" s="117">
        <v>45169</v>
      </c>
      <c r="B419" s="118" t="s">
        <v>2899</v>
      </c>
      <c r="C419" s="118" t="s">
        <v>16</v>
      </c>
      <c r="D419" s="118" t="s">
        <v>2019</v>
      </c>
      <c r="E419" s="118" t="s">
        <v>483</v>
      </c>
      <c r="F419" s="118" t="s">
        <v>484</v>
      </c>
      <c r="G419" s="118" t="s">
        <v>2901</v>
      </c>
      <c r="H419" s="118" t="s">
        <v>1944</v>
      </c>
      <c r="I419" s="118" t="s">
        <v>2852</v>
      </c>
      <c r="J419" s="118" t="s">
        <v>2892</v>
      </c>
      <c r="K419" s="120">
        <v>242373644.78</v>
      </c>
      <c r="L419" s="120">
        <v>242373644.78</v>
      </c>
      <c r="M419" s="120">
        <v>222175841.04833335</v>
      </c>
      <c r="N419" s="120">
        <v>197253293.13000008</v>
      </c>
      <c r="O419" s="120">
        <v>-24922547.918333337</v>
      </c>
      <c r="P419" s="120">
        <v>-11.217487824390208</v>
      </c>
      <c r="Q419" s="118" t="s">
        <v>2890</v>
      </c>
    </row>
    <row r="420" spans="1:17" ht="19.5" hidden="1" customHeight="1">
      <c r="A420" s="117">
        <v>45169</v>
      </c>
      <c r="B420" s="118" t="s">
        <v>2899</v>
      </c>
      <c r="C420" s="118" t="s">
        <v>16</v>
      </c>
      <c r="D420" s="118" t="s">
        <v>2019</v>
      </c>
      <c r="E420" s="118" t="s">
        <v>483</v>
      </c>
      <c r="F420" s="118" t="s">
        <v>484</v>
      </c>
      <c r="G420" s="118" t="s">
        <v>2902</v>
      </c>
      <c r="H420" s="118" t="s">
        <v>1944</v>
      </c>
      <c r="I420" s="118" t="s">
        <v>2853</v>
      </c>
      <c r="J420" s="118" t="s">
        <v>2893</v>
      </c>
      <c r="K420" s="120">
        <v>213149942.36000001</v>
      </c>
      <c r="L420" s="120">
        <v>213149942.36000001</v>
      </c>
      <c r="M420" s="120">
        <v>195387447.16333333</v>
      </c>
      <c r="N420" s="120">
        <v>197988209.40000001</v>
      </c>
      <c r="O420" s="120">
        <v>2600762.2366666668</v>
      </c>
      <c r="P420" s="120">
        <v>1.3310794907374834</v>
      </c>
      <c r="Q420" s="118" t="s">
        <v>2891</v>
      </c>
    </row>
    <row r="421" spans="1:17" ht="19.5" hidden="1" customHeight="1">
      <c r="A421" s="117">
        <v>45169</v>
      </c>
      <c r="B421" s="118" t="s">
        <v>2899</v>
      </c>
      <c r="C421" s="118" t="s">
        <v>16</v>
      </c>
      <c r="D421" s="118" t="s">
        <v>2019</v>
      </c>
      <c r="E421" s="118" t="s">
        <v>483</v>
      </c>
      <c r="F421" s="118" t="s">
        <v>484</v>
      </c>
      <c r="G421" s="118" t="s">
        <v>2902</v>
      </c>
      <c r="H421" s="118" t="s">
        <v>1944</v>
      </c>
      <c r="I421" s="118" t="s">
        <v>2854</v>
      </c>
      <c r="J421" s="118" t="s">
        <v>2894</v>
      </c>
      <c r="K421" s="120">
        <v>25671767.100000001</v>
      </c>
      <c r="L421" s="120">
        <v>-25671767.100000001</v>
      </c>
      <c r="M421" s="120">
        <v>-23532453.175000001</v>
      </c>
      <c r="N421" s="120">
        <v>-16559673.979999999</v>
      </c>
      <c r="O421" s="120">
        <v>6972779.1950000003</v>
      </c>
      <c r="P421" s="120">
        <v>-29.630481544557455</v>
      </c>
      <c r="Q421" s="118" t="s">
        <v>2891</v>
      </c>
    </row>
    <row r="422" spans="1:17" ht="19.5" hidden="1" customHeight="1">
      <c r="A422" s="117">
        <v>45169</v>
      </c>
      <c r="B422" s="118" t="s">
        <v>2899</v>
      </c>
      <c r="C422" s="118" t="s">
        <v>16</v>
      </c>
      <c r="D422" s="118" t="s">
        <v>2019</v>
      </c>
      <c r="E422" s="118" t="s">
        <v>485</v>
      </c>
      <c r="F422" s="118" t="s">
        <v>486</v>
      </c>
      <c r="G422" s="118" t="s">
        <v>2811</v>
      </c>
      <c r="H422" s="118" t="s">
        <v>2900</v>
      </c>
      <c r="I422" s="122" t="s">
        <v>2790</v>
      </c>
      <c r="J422" s="118" t="s">
        <v>2791</v>
      </c>
      <c r="K422" s="120">
        <v>35287586.130000003</v>
      </c>
      <c r="L422" s="120">
        <v>18242000</v>
      </c>
      <c r="M422" s="120">
        <v>16721833.333333332</v>
      </c>
      <c r="N422" s="120">
        <v>13241855.299999997</v>
      </c>
      <c r="O422" s="120">
        <v>-3479978.0333333337</v>
      </c>
      <c r="P422" s="120">
        <v>-20.810983843478088</v>
      </c>
      <c r="Q422" s="118" t="s">
        <v>2890</v>
      </c>
    </row>
    <row r="423" spans="1:17" ht="19.5" hidden="1" customHeight="1">
      <c r="A423" s="117">
        <v>45169</v>
      </c>
      <c r="B423" s="118" t="s">
        <v>2899</v>
      </c>
      <c r="C423" s="118" t="s">
        <v>16</v>
      </c>
      <c r="D423" s="118" t="s">
        <v>2019</v>
      </c>
      <c r="E423" s="118" t="s">
        <v>485</v>
      </c>
      <c r="F423" s="118" t="s">
        <v>486</v>
      </c>
      <c r="G423" s="118" t="s">
        <v>2811</v>
      </c>
      <c r="H423" s="118" t="s">
        <v>2900</v>
      </c>
      <c r="I423" s="122" t="s">
        <v>2792</v>
      </c>
      <c r="J423" s="118" t="s">
        <v>2793</v>
      </c>
      <c r="K423" s="120">
        <v>182315</v>
      </c>
      <c r="L423" s="120">
        <v>80000</v>
      </c>
      <c r="M423" s="120">
        <v>73333.333333333328</v>
      </c>
      <c r="N423" s="120">
        <v>24350</v>
      </c>
      <c r="O423" s="120">
        <v>-48983.333333333336</v>
      </c>
      <c r="P423" s="120">
        <v>-66.795454545454547</v>
      </c>
      <c r="Q423" s="118" t="s">
        <v>2890</v>
      </c>
    </row>
    <row r="424" spans="1:17" ht="19.5" hidden="1" customHeight="1">
      <c r="A424" s="117">
        <v>45169</v>
      </c>
      <c r="B424" s="118" t="s">
        <v>2899</v>
      </c>
      <c r="C424" s="118" t="s">
        <v>16</v>
      </c>
      <c r="D424" s="118" t="s">
        <v>2019</v>
      </c>
      <c r="E424" s="118" t="s">
        <v>485</v>
      </c>
      <c r="F424" s="118" t="s">
        <v>486</v>
      </c>
      <c r="G424" s="118" t="s">
        <v>2811</v>
      </c>
      <c r="H424" s="118" t="s">
        <v>2900</v>
      </c>
      <c r="I424" s="122" t="s">
        <v>2794</v>
      </c>
      <c r="J424" s="118" t="s">
        <v>2795</v>
      </c>
      <c r="K424" s="120">
        <v>621399.5</v>
      </c>
      <c r="L424" s="120">
        <v>100000</v>
      </c>
      <c r="M424" s="120">
        <v>91666.666666666672</v>
      </c>
      <c r="N424" s="120">
        <v>12363.7</v>
      </c>
      <c r="O424" s="120">
        <v>-79302.966666666674</v>
      </c>
      <c r="P424" s="120">
        <v>-86.512327272727276</v>
      </c>
      <c r="Q424" s="118" t="s">
        <v>2890</v>
      </c>
    </row>
    <row r="425" spans="1:17" ht="19.5" hidden="1" customHeight="1">
      <c r="A425" s="117">
        <v>45169</v>
      </c>
      <c r="B425" s="118" t="s">
        <v>2899</v>
      </c>
      <c r="C425" s="118" t="s">
        <v>16</v>
      </c>
      <c r="D425" s="118" t="s">
        <v>2019</v>
      </c>
      <c r="E425" s="118" t="s">
        <v>485</v>
      </c>
      <c r="F425" s="118" t="s">
        <v>486</v>
      </c>
      <c r="G425" s="118" t="s">
        <v>2811</v>
      </c>
      <c r="H425" s="118" t="s">
        <v>2900</v>
      </c>
      <c r="I425" s="122" t="s">
        <v>2865</v>
      </c>
      <c r="J425" s="118" t="s">
        <v>2796</v>
      </c>
      <c r="K425" s="120">
        <v>1741953.97</v>
      </c>
      <c r="L425" s="120">
        <v>694000</v>
      </c>
      <c r="M425" s="120">
        <v>636166.66666666674</v>
      </c>
      <c r="N425" s="120">
        <v>518005.61</v>
      </c>
      <c r="O425" s="120">
        <v>-118161.05666666669</v>
      </c>
      <c r="P425" s="120">
        <v>-18.573915116583706</v>
      </c>
      <c r="Q425" s="118" t="s">
        <v>2890</v>
      </c>
    </row>
    <row r="426" spans="1:17" ht="19.5" hidden="1" customHeight="1">
      <c r="A426" s="117">
        <v>45169</v>
      </c>
      <c r="B426" s="118" t="s">
        <v>2899</v>
      </c>
      <c r="C426" s="118" t="s">
        <v>16</v>
      </c>
      <c r="D426" s="118" t="s">
        <v>2019</v>
      </c>
      <c r="E426" s="118" t="s">
        <v>485</v>
      </c>
      <c r="F426" s="118" t="s">
        <v>486</v>
      </c>
      <c r="G426" s="118" t="s">
        <v>2811</v>
      </c>
      <c r="H426" s="118" t="s">
        <v>2900</v>
      </c>
      <c r="I426" s="122" t="s">
        <v>2797</v>
      </c>
      <c r="J426" s="118" t="s">
        <v>2798</v>
      </c>
      <c r="K426" s="120">
        <v>6598971.96</v>
      </c>
      <c r="L426" s="120">
        <v>4710000</v>
      </c>
      <c r="M426" s="120">
        <v>4317500</v>
      </c>
      <c r="N426" s="120">
        <v>4305674.0100000007</v>
      </c>
      <c r="O426" s="120">
        <v>-11825.99</v>
      </c>
      <c r="P426" s="120">
        <v>-0.27390828025477704</v>
      </c>
      <c r="Q426" s="118" t="s">
        <v>2890</v>
      </c>
    </row>
    <row r="427" spans="1:17" ht="19.5" hidden="1" customHeight="1">
      <c r="A427" s="117">
        <v>45169</v>
      </c>
      <c r="B427" s="118" t="s">
        <v>2899</v>
      </c>
      <c r="C427" s="118" t="s">
        <v>16</v>
      </c>
      <c r="D427" s="118" t="s">
        <v>2019</v>
      </c>
      <c r="E427" s="118" t="s">
        <v>485</v>
      </c>
      <c r="F427" s="118" t="s">
        <v>486</v>
      </c>
      <c r="G427" s="118" t="s">
        <v>2811</v>
      </c>
      <c r="H427" s="118" t="s">
        <v>2900</v>
      </c>
      <c r="I427" s="122" t="s">
        <v>2799</v>
      </c>
      <c r="J427" s="118" t="s">
        <v>2800</v>
      </c>
      <c r="K427" s="120">
        <v>8994344.6600000001</v>
      </c>
      <c r="L427" s="120">
        <v>1500000</v>
      </c>
      <c r="M427" s="120">
        <v>1375000</v>
      </c>
      <c r="N427" s="120">
        <v>1105891.8</v>
      </c>
      <c r="O427" s="120">
        <v>-269108.2</v>
      </c>
      <c r="P427" s="120">
        <v>-19.571505454545452</v>
      </c>
      <c r="Q427" s="118" t="s">
        <v>2890</v>
      </c>
    </row>
    <row r="428" spans="1:17" ht="19.5" hidden="1" customHeight="1">
      <c r="A428" s="117">
        <v>45169</v>
      </c>
      <c r="B428" s="118" t="s">
        <v>2899</v>
      </c>
      <c r="C428" s="118" t="s">
        <v>16</v>
      </c>
      <c r="D428" s="118" t="s">
        <v>2019</v>
      </c>
      <c r="E428" s="118" t="s">
        <v>485</v>
      </c>
      <c r="F428" s="118" t="s">
        <v>486</v>
      </c>
      <c r="G428" s="118" t="s">
        <v>2811</v>
      </c>
      <c r="H428" s="118" t="s">
        <v>2900</v>
      </c>
      <c r="I428" s="122" t="s">
        <v>2801</v>
      </c>
      <c r="J428" s="118" t="s">
        <v>2802</v>
      </c>
      <c r="K428" s="120">
        <v>0</v>
      </c>
      <c r="L428" s="120">
        <v>0</v>
      </c>
      <c r="M428" s="120">
        <v>0</v>
      </c>
      <c r="N428" s="120">
        <v>0</v>
      </c>
      <c r="O428" s="120">
        <v>0</v>
      </c>
      <c r="P428" s="121"/>
      <c r="Q428" s="118" t="s">
        <v>2891</v>
      </c>
    </row>
    <row r="429" spans="1:17" ht="19.5" hidden="1" customHeight="1">
      <c r="A429" s="117">
        <v>45169</v>
      </c>
      <c r="B429" s="118" t="s">
        <v>2899</v>
      </c>
      <c r="C429" s="118" t="s">
        <v>16</v>
      </c>
      <c r="D429" s="118" t="s">
        <v>2019</v>
      </c>
      <c r="E429" s="118" t="s">
        <v>485</v>
      </c>
      <c r="F429" s="118" t="s">
        <v>486</v>
      </c>
      <c r="G429" s="118" t="s">
        <v>2811</v>
      </c>
      <c r="H429" s="118" t="s">
        <v>2900</v>
      </c>
      <c r="I429" s="122" t="s">
        <v>2803</v>
      </c>
      <c r="J429" s="118" t="s">
        <v>2804</v>
      </c>
      <c r="K429" s="120">
        <v>12302696.48</v>
      </c>
      <c r="L429" s="120">
        <v>2035000</v>
      </c>
      <c r="M429" s="120">
        <v>1865416.6666666665</v>
      </c>
      <c r="N429" s="120">
        <v>1924294.43</v>
      </c>
      <c r="O429" s="120">
        <v>58877.763333333336</v>
      </c>
      <c r="P429" s="120">
        <v>3.1562794728612915</v>
      </c>
      <c r="Q429" s="118" t="s">
        <v>2891</v>
      </c>
    </row>
    <row r="430" spans="1:17" ht="19.5" hidden="1" customHeight="1">
      <c r="A430" s="117">
        <v>45169</v>
      </c>
      <c r="B430" s="118" t="s">
        <v>2899</v>
      </c>
      <c r="C430" s="118" t="s">
        <v>16</v>
      </c>
      <c r="D430" s="118" t="s">
        <v>2019</v>
      </c>
      <c r="E430" s="118" t="s">
        <v>485</v>
      </c>
      <c r="F430" s="118" t="s">
        <v>486</v>
      </c>
      <c r="G430" s="118" t="s">
        <v>2811</v>
      </c>
      <c r="H430" s="118" t="s">
        <v>2900</v>
      </c>
      <c r="I430" s="122" t="s">
        <v>2805</v>
      </c>
      <c r="J430" s="118" t="s">
        <v>2806</v>
      </c>
      <c r="K430" s="120">
        <v>25616720</v>
      </c>
      <c r="L430" s="120">
        <v>24750000</v>
      </c>
      <c r="M430" s="120">
        <v>22687500</v>
      </c>
      <c r="N430" s="120">
        <v>25923290</v>
      </c>
      <c r="O430" s="120">
        <v>3235790</v>
      </c>
      <c r="P430" s="120">
        <v>14.26243526170799</v>
      </c>
      <c r="Q430" s="118" t="s">
        <v>2891</v>
      </c>
    </row>
    <row r="431" spans="1:17" ht="19.5" hidden="1" customHeight="1">
      <c r="A431" s="117">
        <v>45169</v>
      </c>
      <c r="B431" s="118" t="s">
        <v>2899</v>
      </c>
      <c r="C431" s="118" t="s">
        <v>16</v>
      </c>
      <c r="D431" s="118" t="s">
        <v>2019</v>
      </c>
      <c r="E431" s="118" t="s">
        <v>485</v>
      </c>
      <c r="F431" s="118" t="s">
        <v>486</v>
      </c>
      <c r="G431" s="118" t="s">
        <v>2811</v>
      </c>
      <c r="H431" s="118" t="s">
        <v>2900</v>
      </c>
      <c r="I431" s="122" t="s">
        <v>2807</v>
      </c>
      <c r="J431" s="118" t="s">
        <v>2808</v>
      </c>
      <c r="K431" s="120">
        <v>11929548.810000001</v>
      </c>
      <c r="L431" s="120">
        <v>8870000</v>
      </c>
      <c r="M431" s="120">
        <v>8130833.333333333</v>
      </c>
      <c r="N431" s="120">
        <v>4630364.1900000004</v>
      </c>
      <c r="O431" s="120">
        <v>-3500469.1433333331</v>
      </c>
      <c r="P431" s="120">
        <v>-43.05178817259403</v>
      </c>
      <c r="Q431" s="118" t="s">
        <v>2890</v>
      </c>
    </row>
    <row r="432" spans="1:17" ht="19.5" hidden="1" customHeight="1">
      <c r="A432" s="117">
        <v>45169</v>
      </c>
      <c r="B432" s="118" t="s">
        <v>2899</v>
      </c>
      <c r="C432" s="118" t="s">
        <v>16</v>
      </c>
      <c r="D432" s="118" t="s">
        <v>2019</v>
      </c>
      <c r="E432" s="118" t="s">
        <v>485</v>
      </c>
      <c r="F432" s="118" t="s">
        <v>486</v>
      </c>
      <c r="G432" s="118" t="s">
        <v>2811</v>
      </c>
      <c r="H432" s="118" t="s">
        <v>2900</v>
      </c>
      <c r="I432" s="122" t="s">
        <v>2870</v>
      </c>
      <c r="J432" s="118" t="s">
        <v>2871</v>
      </c>
      <c r="K432" s="120">
        <v>0</v>
      </c>
      <c r="L432" s="120">
        <v>0</v>
      </c>
      <c r="M432" s="120">
        <v>0</v>
      </c>
      <c r="N432" s="120">
        <v>0</v>
      </c>
      <c r="O432" s="120">
        <v>0</v>
      </c>
      <c r="P432" s="121"/>
      <c r="Q432" s="118" t="s">
        <v>2891</v>
      </c>
    </row>
    <row r="433" spans="1:17" ht="19.5" hidden="1" customHeight="1">
      <c r="A433" s="117">
        <v>45169</v>
      </c>
      <c r="B433" s="118" t="s">
        <v>2899</v>
      </c>
      <c r="C433" s="118" t="s">
        <v>16</v>
      </c>
      <c r="D433" s="118" t="s">
        <v>2019</v>
      </c>
      <c r="E433" s="118" t="s">
        <v>485</v>
      </c>
      <c r="F433" s="118" t="s">
        <v>486</v>
      </c>
      <c r="G433" s="118" t="s">
        <v>2811</v>
      </c>
      <c r="H433" s="118" t="s">
        <v>2900</v>
      </c>
      <c r="I433" s="122" t="s">
        <v>2809</v>
      </c>
      <c r="J433" s="118" t="s">
        <v>2810</v>
      </c>
      <c r="K433" s="120">
        <v>894988.65</v>
      </c>
      <c r="L433" s="120">
        <v>405634.87</v>
      </c>
      <c r="M433" s="120">
        <v>371831.96416666667</v>
      </c>
      <c r="N433" s="120">
        <v>405634.87</v>
      </c>
      <c r="O433" s="120">
        <v>33802.905833333338</v>
      </c>
      <c r="P433" s="120">
        <v>9.0909090909090917</v>
      </c>
      <c r="Q433" s="118" t="s">
        <v>2891</v>
      </c>
    </row>
    <row r="434" spans="1:17" ht="19.5" hidden="1" customHeight="1">
      <c r="A434" s="117">
        <v>45169</v>
      </c>
      <c r="B434" s="118" t="s">
        <v>2899</v>
      </c>
      <c r="C434" s="118" t="s">
        <v>16</v>
      </c>
      <c r="D434" s="118" t="s">
        <v>2019</v>
      </c>
      <c r="E434" s="118" t="s">
        <v>485</v>
      </c>
      <c r="F434" s="118" t="s">
        <v>486</v>
      </c>
      <c r="G434" s="118" t="s">
        <v>2839</v>
      </c>
      <c r="H434" s="118" t="s">
        <v>2900</v>
      </c>
      <c r="I434" s="123" t="s">
        <v>2812</v>
      </c>
      <c r="J434" s="118" t="s">
        <v>2813</v>
      </c>
      <c r="K434" s="120">
        <v>2284339.54</v>
      </c>
      <c r="L434" s="120">
        <v>4100000</v>
      </c>
      <c r="M434" s="120">
        <v>3758333.333333333</v>
      </c>
      <c r="N434" s="120">
        <v>4335456.68</v>
      </c>
      <c r="O434" s="120">
        <v>577123.34666666668</v>
      </c>
      <c r="P434" s="120">
        <v>15.355831840354766</v>
      </c>
      <c r="Q434" s="118" t="s">
        <v>2890</v>
      </c>
    </row>
    <row r="435" spans="1:17" ht="19.5" hidden="1" customHeight="1">
      <c r="A435" s="117">
        <v>45169</v>
      </c>
      <c r="B435" s="118" t="s">
        <v>2899</v>
      </c>
      <c r="C435" s="118" t="s">
        <v>16</v>
      </c>
      <c r="D435" s="118" t="s">
        <v>2019</v>
      </c>
      <c r="E435" s="118" t="s">
        <v>485</v>
      </c>
      <c r="F435" s="118" t="s">
        <v>486</v>
      </c>
      <c r="G435" s="118" t="s">
        <v>2839</v>
      </c>
      <c r="H435" s="118" t="s">
        <v>2900</v>
      </c>
      <c r="I435" s="123" t="s">
        <v>2814</v>
      </c>
      <c r="J435" s="118" t="s">
        <v>2815</v>
      </c>
      <c r="K435" s="120">
        <v>1341986.98</v>
      </c>
      <c r="L435" s="120">
        <v>1700000</v>
      </c>
      <c r="M435" s="120">
        <v>1558333.3333333333</v>
      </c>
      <c r="N435" s="120">
        <v>1785306.24</v>
      </c>
      <c r="O435" s="120">
        <v>226972.90666666668</v>
      </c>
      <c r="P435" s="120">
        <v>14.565106310160429</v>
      </c>
      <c r="Q435" s="118" t="s">
        <v>2890</v>
      </c>
    </row>
    <row r="436" spans="1:17" ht="19.5" hidden="1" customHeight="1">
      <c r="A436" s="117">
        <v>45169</v>
      </c>
      <c r="B436" s="118" t="s">
        <v>2899</v>
      </c>
      <c r="C436" s="118" t="s">
        <v>16</v>
      </c>
      <c r="D436" s="118" t="s">
        <v>2019</v>
      </c>
      <c r="E436" s="118" t="s">
        <v>485</v>
      </c>
      <c r="F436" s="118" t="s">
        <v>486</v>
      </c>
      <c r="G436" s="118" t="s">
        <v>2839</v>
      </c>
      <c r="H436" s="118" t="s">
        <v>2900</v>
      </c>
      <c r="I436" s="123" t="s">
        <v>2816</v>
      </c>
      <c r="J436" s="118" t="s">
        <v>2817</v>
      </c>
      <c r="K436" s="120">
        <v>80010.399999999994</v>
      </c>
      <c r="L436" s="120">
        <v>380000</v>
      </c>
      <c r="M436" s="120">
        <v>348333.33333333337</v>
      </c>
      <c r="N436" s="120">
        <v>264439.76</v>
      </c>
      <c r="O436" s="120">
        <v>-83893.573333333348</v>
      </c>
      <c r="P436" s="120">
        <v>-24.08427942583732</v>
      </c>
      <c r="Q436" s="118" t="s">
        <v>2891</v>
      </c>
    </row>
    <row r="437" spans="1:17" ht="19.5" hidden="1" customHeight="1">
      <c r="A437" s="117">
        <v>45169</v>
      </c>
      <c r="B437" s="118" t="s">
        <v>2899</v>
      </c>
      <c r="C437" s="118" t="s">
        <v>16</v>
      </c>
      <c r="D437" s="118" t="s">
        <v>2019</v>
      </c>
      <c r="E437" s="118" t="s">
        <v>485</v>
      </c>
      <c r="F437" s="118" t="s">
        <v>486</v>
      </c>
      <c r="G437" s="118" t="s">
        <v>2839</v>
      </c>
      <c r="H437" s="118" t="s">
        <v>2900</v>
      </c>
      <c r="I437" s="123" t="s">
        <v>2818</v>
      </c>
      <c r="J437" s="118" t="s">
        <v>2819</v>
      </c>
      <c r="K437" s="120">
        <v>2162242.41</v>
      </c>
      <c r="L437" s="120">
        <v>2000000</v>
      </c>
      <c r="M437" s="120">
        <v>1833333.3333333333</v>
      </c>
      <c r="N437" s="120">
        <v>1877974.15</v>
      </c>
      <c r="O437" s="120">
        <v>44640.816666666666</v>
      </c>
      <c r="P437" s="120">
        <v>2.4349536363636366</v>
      </c>
      <c r="Q437" s="118" t="s">
        <v>2890</v>
      </c>
    </row>
    <row r="438" spans="1:17" ht="19.5" hidden="1" customHeight="1">
      <c r="A438" s="117">
        <v>45169</v>
      </c>
      <c r="B438" s="118" t="s">
        <v>2899</v>
      </c>
      <c r="C438" s="118" t="s">
        <v>16</v>
      </c>
      <c r="D438" s="118" t="s">
        <v>2019</v>
      </c>
      <c r="E438" s="118" t="s">
        <v>485</v>
      </c>
      <c r="F438" s="118" t="s">
        <v>486</v>
      </c>
      <c r="G438" s="118" t="s">
        <v>2839</v>
      </c>
      <c r="H438" s="118" t="s">
        <v>2900</v>
      </c>
      <c r="I438" s="123" t="s">
        <v>2820</v>
      </c>
      <c r="J438" s="118" t="s">
        <v>2821</v>
      </c>
      <c r="K438" s="120">
        <v>25607742.82</v>
      </c>
      <c r="L438" s="120">
        <v>24750000</v>
      </c>
      <c r="M438" s="120">
        <v>22687500</v>
      </c>
      <c r="N438" s="120">
        <v>25935440</v>
      </c>
      <c r="O438" s="120">
        <v>3247940</v>
      </c>
      <c r="P438" s="120">
        <v>14.315988980716254</v>
      </c>
      <c r="Q438" s="118" t="s">
        <v>2890</v>
      </c>
    </row>
    <row r="439" spans="1:17" ht="19.5" hidden="1" customHeight="1">
      <c r="A439" s="117">
        <v>45169</v>
      </c>
      <c r="B439" s="118" t="s">
        <v>2899</v>
      </c>
      <c r="C439" s="118" t="s">
        <v>16</v>
      </c>
      <c r="D439" s="118" t="s">
        <v>2019</v>
      </c>
      <c r="E439" s="118" t="s">
        <v>485</v>
      </c>
      <c r="F439" s="118" t="s">
        <v>486</v>
      </c>
      <c r="G439" s="118" t="s">
        <v>2839</v>
      </c>
      <c r="H439" s="118" t="s">
        <v>2900</v>
      </c>
      <c r="I439" s="123" t="s">
        <v>2822</v>
      </c>
      <c r="J439" s="118" t="s">
        <v>2846</v>
      </c>
      <c r="K439" s="120">
        <v>4997564.66</v>
      </c>
      <c r="L439" s="120">
        <v>5100000</v>
      </c>
      <c r="M439" s="120">
        <v>4675000</v>
      </c>
      <c r="N439" s="120">
        <v>5278095.8</v>
      </c>
      <c r="O439" s="120">
        <v>603095.80000000005</v>
      </c>
      <c r="P439" s="120">
        <v>12.900444919786095</v>
      </c>
      <c r="Q439" s="118" t="s">
        <v>2890</v>
      </c>
    </row>
    <row r="440" spans="1:17" ht="19.5" hidden="1" customHeight="1">
      <c r="A440" s="117">
        <v>45169</v>
      </c>
      <c r="B440" s="118" t="s">
        <v>2899</v>
      </c>
      <c r="C440" s="118" t="s">
        <v>16</v>
      </c>
      <c r="D440" s="118" t="s">
        <v>2019</v>
      </c>
      <c r="E440" s="118" t="s">
        <v>485</v>
      </c>
      <c r="F440" s="118" t="s">
        <v>486</v>
      </c>
      <c r="G440" s="118" t="s">
        <v>2839</v>
      </c>
      <c r="H440" s="118" t="s">
        <v>2900</v>
      </c>
      <c r="I440" s="123" t="s">
        <v>2823</v>
      </c>
      <c r="J440" s="118" t="s">
        <v>2824</v>
      </c>
      <c r="K440" s="120">
        <v>11515374.66</v>
      </c>
      <c r="L440" s="120">
        <v>10010000</v>
      </c>
      <c r="M440" s="120">
        <v>9175833.333333334</v>
      </c>
      <c r="N440" s="120">
        <v>9622985</v>
      </c>
      <c r="O440" s="120">
        <v>447151.66666666669</v>
      </c>
      <c r="P440" s="120">
        <v>4.8731450367814002</v>
      </c>
      <c r="Q440" s="118" t="s">
        <v>2890</v>
      </c>
    </row>
    <row r="441" spans="1:17" ht="19.5" hidden="1" customHeight="1">
      <c r="A441" s="117">
        <v>45169</v>
      </c>
      <c r="B441" s="118" t="s">
        <v>2899</v>
      </c>
      <c r="C441" s="118" t="s">
        <v>16</v>
      </c>
      <c r="D441" s="118" t="s">
        <v>2019</v>
      </c>
      <c r="E441" s="118" t="s">
        <v>485</v>
      </c>
      <c r="F441" s="118" t="s">
        <v>486</v>
      </c>
      <c r="G441" s="118" t="s">
        <v>2839</v>
      </c>
      <c r="H441" s="118" t="s">
        <v>2900</v>
      </c>
      <c r="I441" s="123" t="s">
        <v>2825</v>
      </c>
      <c r="J441" s="118" t="s">
        <v>2826</v>
      </c>
      <c r="K441" s="120">
        <v>5365317.33</v>
      </c>
      <c r="L441" s="120">
        <v>1960000</v>
      </c>
      <c r="M441" s="120">
        <v>1796666.6666666665</v>
      </c>
      <c r="N441" s="120">
        <v>1415640.5</v>
      </c>
      <c r="O441" s="120">
        <v>-381026.16666666669</v>
      </c>
      <c r="P441" s="120">
        <v>-21.207393320964748</v>
      </c>
      <c r="Q441" s="118" t="s">
        <v>2891</v>
      </c>
    </row>
    <row r="442" spans="1:17" ht="19.5" hidden="1" customHeight="1">
      <c r="A442" s="117">
        <v>45169</v>
      </c>
      <c r="B442" s="118" t="s">
        <v>2899</v>
      </c>
      <c r="C442" s="118" t="s">
        <v>16</v>
      </c>
      <c r="D442" s="118" t="s">
        <v>2019</v>
      </c>
      <c r="E442" s="118" t="s">
        <v>485</v>
      </c>
      <c r="F442" s="118" t="s">
        <v>486</v>
      </c>
      <c r="G442" s="118" t="s">
        <v>2839</v>
      </c>
      <c r="H442" s="118" t="s">
        <v>2900</v>
      </c>
      <c r="I442" s="123" t="s">
        <v>2827</v>
      </c>
      <c r="J442" s="118" t="s">
        <v>2828</v>
      </c>
      <c r="K442" s="120">
        <v>6307483.7999999998</v>
      </c>
      <c r="L442" s="120">
        <v>4400000</v>
      </c>
      <c r="M442" s="120">
        <v>4033333.333333333</v>
      </c>
      <c r="N442" s="120">
        <v>6329661.7300000004</v>
      </c>
      <c r="O442" s="120">
        <v>2296328.3966666665</v>
      </c>
      <c r="P442" s="120">
        <v>56.933761900826447</v>
      </c>
      <c r="Q442" s="118" t="s">
        <v>2890</v>
      </c>
    </row>
    <row r="443" spans="1:17" ht="19.5" hidden="1" customHeight="1">
      <c r="A443" s="117">
        <v>45169</v>
      </c>
      <c r="B443" s="118" t="s">
        <v>2899</v>
      </c>
      <c r="C443" s="118" t="s">
        <v>16</v>
      </c>
      <c r="D443" s="118" t="s">
        <v>2019</v>
      </c>
      <c r="E443" s="118" t="s">
        <v>485</v>
      </c>
      <c r="F443" s="118" t="s">
        <v>486</v>
      </c>
      <c r="G443" s="118" t="s">
        <v>2839</v>
      </c>
      <c r="H443" s="118" t="s">
        <v>2900</v>
      </c>
      <c r="I443" s="123" t="s">
        <v>2829</v>
      </c>
      <c r="J443" s="118" t="s">
        <v>2830</v>
      </c>
      <c r="K443" s="120">
        <v>2275051.88</v>
      </c>
      <c r="L443" s="120">
        <v>2311000</v>
      </c>
      <c r="M443" s="120">
        <v>2118416.666666667</v>
      </c>
      <c r="N443" s="120">
        <v>2586839.6499999994</v>
      </c>
      <c r="O443" s="120">
        <v>468422.98333333334</v>
      </c>
      <c r="P443" s="120">
        <v>22.111938161362652</v>
      </c>
      <c r="Q443" s="118" t="s">
        <v>2890</v>
      </c>
    </row>
    <row r="444" spans="1:17" ht="19.5" hidden="1" customHeight="1">
      <c r="A444" s="117">
        <v>45169</v>
      </c>
      <c r="B444" s="118" t="s">
        <v>2899</v>
      </c>
      <c r="C444" s="118" t="s">
        <v>16</v>
      </c>
      <c r="D444" s="118" t="s">
        <v>2019</v>
      </c>
      <c r="E444" s="118" t="s">
        <v>485</v>
      </c>
      <c r="F444" s="118" t="s">
        <v>486</v>
      </c>
      <c r="G444" s="118" t="s">
        <v>2839</v>
      </c>
      <c r="H444" s="118" t="s">
        <v>2900</v>
      </c>
      <c r="I444" s="123" t="s">
        <v>2831</v>
      </c>
      <c r="J444" s="118" t="s">
        <v>2832</v>
      </c>
      <c r="K444" s="120">
        <v>2608805.7000000002</v>
      </c>
      <c r="L444" s="120">
        <v>2060000</v>
      </c>
      <c r="M444" s="120">
        <v>1888333.3333333333</v>
      </c>
      <c r="N444" s="120">
        <v>1941381.16</v>
      </c>
      <c r="O444" s="120">
        <v>53047.82666666666</v>
      </c>
      <c r="P444" s="120">
        <v>2.8092406001765222</v>
      </c>
      <c r="Q444" s="118" t="s">
        <v>2890</v>
      </c>
    </row>
    <row r="445" spans="1:17" ht="19.5" hidden="1" customHeight="1">
      <c r="A445" s="117">
        <v>45169</v>
      </c>
      <c r="B445" s="118" t="s">
        <v>2899</v>
      </c>
      <c r="C445" s="118" t="s">
        <v>16</v>
      </c>
      <c r="D445" s="118" t="s">
        <v>2019</v>
      </c>
      <c r="E445" s="118" t="s">
        <v>485</v>
      </c>
      <c r="F445" s="118" t="s">
        <v>486</v>
      </c>
      <c r="G445" s="118" t="s">
        <v>2839</v>
      </c>
      <c r="H445" s="118" t="s">
        <v>2900</v>
      </c>
      <c r="I445" s="123" t="s">
        <v>2833</v>
      </c>
      <c r="J445" s="118" t="s">
        <v>2834</v>
      </c>
      <c r="K445" s="120">
        <v>4481257.26</v>
      </c>
      <c r="L445" s="120">
        <v>5522885.7000000002</v>
      </c>
      <c r="M445" s="120">
        <v>5062645.2249999996</v>
      </c>
      <c r="N445" s="120">
        <v>3828206.5100000007</v>
      </c>
      <c r="O445" s="120">
        <v>-1234438.7150000001</v>
      </c>
      <c r="P445" s="120">
        <v>-24.383275148418086</v>
      </c>
      <c r="Q445" s="118" t="s">
        <v>2891</v>
      </c>
    </row>
    <row r="446" spans="1:17" ht="19.5" hidden="1" customHeight="1">
      <c r="A446" s="117">
        <v>45169</v>
      </c>
      <c r="B446" s="118" t="s">
        <v>2899</v>
      </c>
      <c r="C446" s="118" t="s">
        <v>16</v>
      </c>
      <c r="D446" s="118" t="s">
        <v>2019</v>
      </c>
      <c r="E446" s="118" t="s">
        <v>485</v>
      </c>
      <c r="F446" s="118" t="s">
        <v>486</v>
      </c>
      <c r="G446" s="118" t="s">
        <v>2839</v>
      </c>
      <c r="H446" s="118" t="s">
        <v>2900</v>
      </c>
      <c r="I446" s="123" t="s">
        <v>2835</v>
      </c>
      <c r="J446" s="118" t="s">
        <v>2836</v>
      </c>
      <c r="K446" s="120">
        <v>0</v>
      </c>
      <c r="L446" s="121"/>
      <c r="M446" s="121"/>
      <c r="N446" s="120">
        <v>17058.04</v>
      </c>
      <c r="O446" s="121"/>
      <c r="P446" s="121"/>
      <c r="Q446" s="118" t="s">
        <v>2895</v>
      </c>
    </row>
    <row r="447" spans="1:17" ht="19.5" hidden="1" customHeight="1">
      <c r="A447" s="117">
        <v>45169</v>
      </c>
      <c r="B447" s="118" t="s">
        <v>2899</v>
      </c>
      <c r="C447" s="118" t="s">
        <v>16</v>
      </c>
      <c r="D447" s="118" t="s">
        <v>2019</v>
      </c>
      <c r="E447" s="118" t="s">
        <v>485</v>
      </c>
      <c r="F447" s="118" t="s">
        <v>486</v>
      </c>
      <c r="G447" s="118" t="s">
        <v>2839</v>
      </c>
      <c r="H447" s="118" t="s">
        <v>2900</v>
      </c>
      <c r="I447" s="123" t="s">
        <v>2837</v>
      </c>
      <c r="J447" s="118" t="s">
        <v>2838</v>
      </c>
      <c r="K447" s="120">
        <v>2757274.6</v>
      </c>
      <c r="L447" s="120">
        <v>2160000</v>
      </c>
      <c r="M447" s="120">
        <v>1980000</v>
      </c>
      <c r="N447" s="120">
        <v>4182524.16</v>
      </c>
      <c r="O447" s="120">
        <v>2202524.16</v>
      </c>
      <c r="P447" s="120">
        <v>111.23859393939394</v>
      </c>
      <c r="Q447" s="118" t="s">
        <v>2890</v>
      </c>
    </row>
    <row r="448" spans="1:17" ht="19.5" hidden="1" customHeight="1">
      <c r="A448" s="117">
        <v>45169</v>
      </c>
      <c r="B448" s="118" t="s">
        <v>2899</v>
      </c>
      <c r="C448" s="118" t="s">
        <v>16</v>
      </c>
      <c r="D448" s="118" t="s">
        <v>2019</v>
      </c>
      <c r="E448" s="118" t="s">
        <v>485</v>
      </c>
      <c r="F448" s="118" t="s">
        <v>486</v>
      </c>
      <c r="G448" s="118" t="s">
        <v>2839</v>
      </c>
      <c r="H448" s="118" t="s">
        <v>2900</v>
      </c>
      <c r="I448" s="123" t="s">
        <v>2872</v>
      </c>
      <c r="J448" s="118" t="s">
        <v>2873</v>
      </c>
      <c r="K448" s="120">
        <v>0</v>
      </c>
      <c r="L448" s="121"/>
      <c r="M448" s="121"/>
      <c r="N448" s="120">
        <v>0</v>
      </c>
      <c r="O448" s="121"/>
      <c r="P448" s="121"/>
      <c r="Q448" s="118" t="s">
        <v>2895</v>
      </c>
    </row>
    <row r="449" spans="1:17" ht="19.5" hidden="1" customHeight="1">
      <c r="A449" s="117">
        <v>45169</v>
      </c>
      <c r="B449" s="118" t="s">
        <v>2899</v>
      </c>
      <c r="C449" s="118" t="s">
        <v>16</v>
      </c>
      <c r="D449" s="118" t="s">
        <v>2019</v>
      </c>
      <c r="E449" s="118" t="s">
        <v>485</v>
      </c>
      <c r="F449" s="118" t="s">
        <v>486</v>
      </c>
      <c r="G449" s="118" t="s">
        <v>2901</v>
      </c>
      <c r="H449" s="118" t="s">
        <v>1944</v>
      </c>
      <c r="I449" s="118" t="s">
        <v>2852</v>
      </c>
      <c r="J449" s="118" t="s">
        <v>2892</v>
      </c>
      <c r="K449" s="120">
        <v>54420223.039999999</v>
      </c>
      <c r="L449" s="120">
        <v>54420223.039999999</v>
      </c>
      <c r="M449" s="120">
        <v>49885204.453333333</v>
      </c>
      <c r="N449" s="120">
        <v>3490553.1300000036</v>
      </c>
      <c r="O449" s="120">
        <v>-46394651.32333333</v>
      </c>
      <c r="P449" s="120">
        <v>-93.00282885827329</v>
      </c>
      <c r="Q449" s="118" t="s">
        <v>2890</v>
      </c>
    </row>
    <row r="450" spans="1:17" ht="19.5" hidden="1" customHeight="1">
      <c r="A450" s="117">
        <v>45169</v>
      </c>
      <c r="B450" s="118" t="s">
        <v>2899</v>
      </c>
      <c r="C450" s="118" t="s">
        <v>16</v>
      </c>
      <c r="D450" s="118" t="s">
        <v>2019</v>
      </c>
      <c r="E450" s="118" t="s">
        <v>485</v>
      </c>
      <c r="F450" s="118" t="s">
        <v>486</v>
      </c>
      <c r="G450" s="118" t="s">
        <v>2902</v>
      </c>
      <c r="H450" s="118" t="s">
        <v>1944</v>
      </c>
      <c r="I450" s="118" t="s">
        <v>2853</v>
      </c>
      <c r="J450" s="118" t="s">
        <v>2893</v>
      </c>
      <c r="K450" s="120">
        <v>21174052.489999998</v>
      </c>
      <c r="L450" s="120">
        <v>21174052.489999998</v>
      </c>
      <c r="M450" s="120">
        <v>19409548.115833331</v>
      </c>
      <c r="N450" s="120">
        <v>4157199.91</v>
      </c>
      <c r="O450" s="120">
        <v>-15252348.205833333</v>
      </c>
      <c r="P450" s="120">
        <v>-78.581675960767143</v>
      </c>
      <c r="Q450" s="118" t="s">
        <v>2890</v>
      </c>
    </row>
    <row r="451" spans="1:17" ht="19.5" hidden="1" customHeight="1">
      <c r="A451" s="117">
        <v>45169</v>
      </c>
      <c r="B451" s="118" t="s">
        <v>2899</v>
      </c>
      <c r="C451" s="118" t="s">
        <v>16</v>
      </c>
      <c r="D451" s="118" t="s">
        <v>2019</v>
      </c>
      <c r="E451" s="118" t="s">
        <v>485</v>
      </c>
      <c r="F451" s="118" t="s">
        <v>486</v>
      </c>
      <c r="G451" s="118" t="s">
        <v>2902</v>
      </c>
      <c r="H451" s="118" t="s">
        <v>1944</v>
      </c>
      <c r="I451" s="118" t="s">
        <v>2854</v>
      </c>
      <c r="J451" s="118" t="s">
        <v>2894</v>
      </c>
      <c r="K451" s="120">
        <v>10797852.460000001</v>
      </c>
      <c r="L451" s="120">
        <v>-10797852.460000001</v>
      </c>
      <c r="M451" s="120">
        <v>-9898031.4216666669</v>
      </c>
      <c r="N451" s="120">
        <v>-7470994.9000000004</v>
      </c>
      <c r="O451" s="120">
        <v>2427036.5216666665</v>
      </c>
      <c r="P451" s="120">
        <v>-24.520396210845664</v>
      </c>
      <c r="Q451" s="118" t="s">
        <v>2891</v>
      </c>
    </row>
    <row r="452" spans="1:17" ht="19.5" customHeight="1">
      <c r="A452" s="117">
        <v>45169</v>
      </c>
      <c r="B452" s="118" t="s">
        <v>2899</v>
      </c>
      <c r="C452" s="118" t="s">
        <v>16</v>
      </c>
      <c r="D452" s="118" t="s">
        <v>2019</v>
      </c>
      <c r="E452" s="118" t="s">
        <v>487</v>
      </c>
      <c r="F452" s="118" t="s">
        <v>488</v>
      </c>
      <c r="G452" s="118" t="s">
        <v>2811</v>
      </c>
      <c r="H452" s="118" t="s">
        <v>2900</v>
      </c>
      <c r="I452" s="123" t="s">
        <v>2790</v>
      </c>
      <c r="J452" s="118" t="s">
        <v>2791</v>
      </c>
      <c r="K452" s="120">
        <v>17230046.600000001</v>
      </c>
      <c r="L452" s="120">
        <v>15689800</v>
      </c>
      <c r="M452" s="120">
        <v>14382316.666666668</v>
      </c>
      <c r="N452" s="120">
        <v>12591763.38000001</v>
      </c>
      <c r="O452" s="120">
        <v>-1790553.2866666666</v>
      </c>
      <c r="P452" s="120">
        <v>-12.449686153945992</v>
      </c>
      <c r="Q452" s="118" t="s">
        <v>2890</v>
      </c>
    </row>
    <row r="453" spans="1:17" ht="19.5" customHeight="1">
      <c r="A453" s="117">
        <v>45169</v>
      </c>
      <c r="B453" s="118" t="s">
        <v>2899</v>
      </c>
      <c r="C453" s="118" t="s">
        <v>16</v>
      </c>
      <c r="D453" s="118" t="s">
        <v>2019</v>
      </c>
      <c r="E453" s="118" t="s">
        <v>487</v>
      </c>
      <c r="F453" s="118" t="s">
        <v>488</v>
      </c>
      <c r="G453" s="118" t="s">
        <v>2811</v>
      </c>
      <c r="H453" s="118" t="s">
        <v>2900</v>
      </c>
      <c r="I453" s="123" t="s">
        <v>2792</v>
      </c>
      <c r="J453" s="118" t="s">
        <v>2793</v>
      </c>
      <c r="K453" s="120">
        <v>16000</v>
      </c>
      <c r="L453" s="120">
        <v>31500</v>
      </c>
      <c r="M453" s="120">
        <v>28875</v>
      </c>
      <c r="N453" s="120">
        <v>39750</v>
      </c>
      <c r="O453" s="120">
        <v>10875</v>
      </c>
      <c r="P453" s="120">
        <v>37.662337662337663</v>
      </c>
      <c r="Q453" s="118" t="s">
        <v>2891</v>
      </c>
    </row>
    <row r="454" spans="1:17" ht="19.5" customHeight="1">
      <c r="A454" s="117">
        <v>45169</v>
      </c>
      <c r="B454" s="118" t="s">
        <v>2899</v>
      </c>
      <c r="C454" s="118" t="s">
        <v>16</v>
      </c>
      <c r="D454" s="118" t="s">
        <v>2019</v>
      </c>
      <c r="E454" s="118" t="s">
        <v>487</v>
      </c>
      <c r="F454" s="118" t="s">
        <v>488</v>
      </c>
      <c r="G454" s="118" t="s">
        <v>2811</v>
      </c>
      <c r="H454" s="118" t="s">
        <v>2900</v>
      </c>
      <c r="I454" s="123" t="s">
        <v>2794</v>
      </c>
      <c r="J454" s="118" t="s">
        <v>2795</v>
      </c>
      <c r="K454" s="120">
        <v>46226.66</v>
      </c>
      <c r="L454" s="120">
        <v>5000</v>
      </c>
      <c r="M454" s="120">
        <v>4583.333333333333</v>
      </c>
      <c r="N454" s="120">
        <v>13906</v>
      </c>
      <c r="O454" s="120">
        <v>9322.6666666666661</v>
      </c>
      <c r="P454" s="120">
        <v>203.40363636363637</v>
      </c>
      <c r="Q454" s="118" t="s">
        <v>2891</v>
      </c>
    </row>
    <row r="455" spans="1:17" ht="19.5" customHeight="1">
      <c r="A455" s="117">
        <v>45169</v>
      </c>
      <c r="B455" s="118" t="s">
        <v>2899</v>
      </c>
      <c r="C455" s="118" t="s">
        <v>16</v>
      </c>
      <c r="D455" s="118" t="s">
        <v>2019</v>
      </c>
      <c r="E455" s="118" t="s">
        <v>487</v>
      </c>
      <c r="F455" s="118" t="s">
        <v>488</v>
      </c>
      <c r="G455" s="118" t="s">
        <v>2811</v>
      </c>
      <c r="H455" s="118" t="s">
        <v>2900</v>
      </c>
      <c r="I455" s="123" t="s">
        <v>2865</v>
      </c>
      <c r="J455" s="118" t="s">
        <v>2796</v>
      </c>
      <c r="K455" s="120">
        <v>725498.85</v>
      </c>
      <c r="L455" s="120">
        <v>550000</v>
      </c>
      <c r="M455" s="120">
        <v>504166.66666666669</v>
      </c>
      <c r="N455" s="120">
        <v>486384.40000000008</v>
      </c>
      <c r="O455" s="120">
        <v>-17782.266666666666</v>
      </c>
      <c r="P455" s="120">
        <v>-3.5270611570247934</v>
      </c>
      <c r="Q455" s="118" t="s">
        <v>2890</v>
      </c>
    </row>
    <row r="456" spans="1:17" ht="19.5" customHeight="1">
      <c r="A456" s="117">
        <v>45169</v>
      </c>
      <c r="B456" s="118" t="s">
        <v>2899</v>
      </c>
      <c r="C456" s="118" t="s">
        <v>16</v>
      </c>
      <c r="D456" s="118" t="s">
        <v>2019</v>
      </c>
      <c r="E456" s="118" t="s">
        <v>487</v>
      </c>
      <c r="F456" s="118" t="s">
        <v>488</v>
      </c>
      <c r="G456" s="118" t="s">
        <v>2811</v>
      </c>
      <c r="H456" s="118" t="s">
        <v>2900</v>
      </c>
      <c r="I456" s="123" t="s">
        <v>2797</v>
      </c>
      <c r="J456" s="118" t="s">
        <v>2798</v>
      </c>
      <c r="K456" s="120">
        <v>5707434.7800000003</v>
      </c>
      <c r="L456" s="120">
        <v>5000000</v>
      </c>
      <c r="M456" s="120">
        <v>4583333.333333333</v>
      </c>
      <c r="N456" s="120">
        <v>4576885.4800000004</v>
      </c>
      <c r="O456" s="120">
        <v>-6447.8533333333335</v>
      </c>
      <c r="P456" s="120">
        <v>-0.14068043636363639</v>
      </c>
      <c r="Q456" s="118" t="s">
        <v>2890</v>
      </c>
    </row>
    <row r="457" spans="1:17" ht="19.5" customHeight="1">
      <c r="A457" s="117">
        <v>45169</v>
      </c>
      <c r="B457" s="118" t="s">
        <v>2899</v>
      </c>
      <c r="C457" s="118" t="s">
        <v>16</v>
      </c>
      <c r="D457" s="118" t="s">
        <v>2019</v>
      </c>
      <c r="E457" s="118" t="s">
        <v>487</v>
      </c>
      <c r="F457" s="118" t="s">
        <v>488</v>
      </c>
      <c r="G457" s="118" t="s">
        <v>2811</v>
      </c>
      <c r="H457" s="118" t="s">
        <v>2900</v>
      </c>
      <c r="I457" s="123" t="s">
        <v>2799</v>
      </c>
      <c r="J457" s="118" t="s">
        <v>2800</v>
      </c>
      <c r="K457" s="120">
        <v>5229119.05</v>
      </c>
      <c r="L457" s="120">
        <v>1450000</v>
      </c>
      <c r="M457" s="120">
        <v>1329166.6666666667</v>
      </c>
      <c r="N457" s="120">
        <v>1085471.2900000003</v>
      </c>
      <c r="O457" s="120">
        <v>-243695.37666666668</v>
      </c>
      <c r="P457" s="120">
        <v>-18.334448401253919</v>
      </c>
      <c r="Q457" s="118" t="s">
        <v>2890</v>
      </c>
    </row>
    <row r="458" spans="1:17" ht="19.5" customHeight="1">
      <c r="A458" s="117">
        <v>45169</v>
      </c>
      <c r="B458" s="118" t="s">
        <v>2899</v>
      </c>
      <c r="C458" s="118" t="s">
        <v>16</v>
      </c>
      <c r="D458" s="118" t="s">
        <v>2019</v>
      </c>
      <c r="E458" s="118" t="s">
        <v>487</v>
      </c>
      <c r="F458" s="118" t="s">
        <v>488</v>
      </c>
      <c r="G458" s="118" t="s">
        <v>2811</v>
      </c>
      <c r="H458" s="118" t="s">
        <v>2900</v>
      </c>
      <c r="I458" s="123" t="s">
        <v>2801</v>
      </c>
      <c r="J458" s="118" t="s">
        <v>2802</v>
      </c>
      <c r="K458" s="120">
        <v>0</v>
      </c>
      <c r="L458" s="120">
        <v>0</v>
      </c>
      <c r="M458" s="120">
        <v>0</v>
      </c>
      <c r="N458" s="120">
        <v>0</v>
      </c>
      <c r="O458" s="120">
        <v>0</v>
      </c>
      <c r="P458" s="121"/>
      <c r="Q458" s="118" t="s">
        <v>2891</v>
      </c>
    </row>
    <row r="459" spans="1:17" ht="19.5" customHeight="1">
      <c r="A459" s="117">
        <v>45169</v>
      </c>
      <c r="B459" s="118" t="s">
        <v>2899</v>
      </c>
      <c r="C459" s="118" t="s">
        <v>16</v>
      </c>
      <c r="D459" s="118" t="s">
        <v>2019</v>
      </c>
      <c r="E459" s="118" t="s">
        <v>487</v>
      </c>
      <c r="F459" s="118" t="s">
        <v>488</v>
      </c>
      <c r="G459" s="118" t="s">
        <v>2811</v>
      </c>
      <c r="H459" s="118" t="s">
        <v>2900</v>
      </c>
      <c r="I459" s="123" t="s">
        <v>2803</v>
      </c>
      <c r="J459" s="118" t="s">
        <v>2804</v>
      </c>
      <c r="K459" s="120">
        <v>11789392.84</v>
      </c>
      <c r="L459" s="120">
        <v>2500000</v>
      </c>
      <c r="M459" s="120">
        <v>2291666.6666666665</v>
      </c>
      <c r="N459" s="120">
        <v>2244236.9500000002</v>
      </c>
      <c r="O459" s="120">
        <v>-47429.716666666667</v>
      </c>
      <c r="P459" s="120">
        <v>-2.069660363636364</v>
      </c>
      <c r="Q459" s="118" t="s">
        <v>2890</v>
      </c>
    </row>
    <row r="460" spans="1:17" ht="19.5" customHeight="1">
      <c r="A460" s="117">
        <v>45169</v>
      </c>
      <c r="B460" s="118" t="s">
        <v>2899</v>
      </c>
      <c r="C460" s="118" t="s">
        <v>16</v>
      </c>
      <c r="D460" s="118" t="s">
        <v>2019</v>
      </c>
      <c r="E460" s="118" t="s">
        <v>487</v>
      </c>
      <c r="F460" s="118" t="s">
        <v>488</v>
      </c>
      <c r="G460" s="118" t="s">
        <v>2811</v>
      </c>
      <c r="H460" s="118" t="s">
        <v>2900</v>
      </c>
      <c r="I460" s="123" t="s">
        <v>2805</v>
      </c>
      <c r="J460" s="118" t="s">
        <v>2806</v>
      </c>
      <c r="K460" s="120">
        <v>30260610.93</v>
      </c>
      <c r="L460" s="120">
        <v>28510500</v>
      </c>
      <c r="M460" s="120">
        <v>26134625</v>
      </c>
      <c r="N460" s="120">
        <v>26585423.32</v>
      </c>
      <c r="O460" s="120">
        <v>450798.32</v>
      </c>
      <c r="P460" s="120">
        <v>1.724908316074939</v>
      </c>
      <c r="Q460" s="118" t="s">
        <v>2891</v>
      </c>
    </row>
    <row r="461" spans="1:17" ht="19.5" customHeight="1">
      <c r="A461" s="117">
        <v>45169</v>
      </c>
      <c r="B461" s="118" t="s">
        <v>2899</v>
      </c>
      <c r="C461" s="118" t="s">
        <v>16</v>
      </c>
      <c r="D461" s="118" t="s">
        <v>2019</v>
      </c>
      <c r="E461" s="118" t="s">
        <v>487</v>
      </c>
      <c r="F461" s="118" t="s">
        <v>488</v>
      </c>
      <c r="G461" s="118" t="s">
        <v>2811</v>
      </c>
      <c r="H461" s="118" t="s">
        <v>2900</v>
      </c>
      <c r="I461" s="123" t="s">
        <v>2807</v>
      </c>
      <c r="J461" s="118" t="s">
        <v>2808</v>
      </c>
      <c r="K461" s="120">
        <v>4361132.88</v>
      </c>
      <c r="L461" s="120">
        <v>8600200</v>
      </c>
      <c r="M461" s="120">
        <v>7883516.666666667</v>
      </c>
      <c r="N461" s="120">
        <v>5175550.8199999994</v>
      </c>
      <c r="O461" s="120">
        <v>-2707965.8466666667</v>
      </c>
      <c r="P461" s="120">
        <v>-34.349719308853281</v>
      </c>
      <c r="Q461" s="118" t="s">
        <v>2890</v>
      </c>
    </row>
    <row r="462" spans="1:17" ht="19.5" customHeight="1">
      <c r="A462" s="117">
        <v>45169</v>
      </c>
      <c r="B462" s="118" t="s">
        <v>2899</v>
      </c>
      <c r="C462" s="118" t="s">
        <v>16</v>
      </c>
      <c r="D462" s="118" t="s">
        <v>2019</v>
      </c>
      <c r="E462" s="118" t="s">
        <v>487</v>
      </c>
      <c r="F462" s="118" t="s">
        <v>488</v>
      </c>
      <c r="G462" s="118" t="s">
        <v>2811</v>
      </c>
      <c r="H462" s="118" t="s">
        <v>2900</v>
      </c>
      <c r="I462" s="123" t="s">
        <v>2870</v>
      </c>
      <c r="J462" s="118" t="s">
        <v>2871</v>
      </c>
      <c r="K462" s="120">
        <v>0</v>
      </c>
      <c r="L462" s="121"/>
      <c r="M462" s="121"/>
      <c r="N462" s="120">
        <v>0</v>
      </c>
      <c r="O462" s="121"/>
      <c r="P462" s="121"/>
      <c r="Q462" s="118" t="s">
        <v>2895</v>
      </c>
    </row>
    <row r="463" spans="1:17" ht="19.5" customHeight="1">
      <c r="A463" s="117">
        <v>45169</v>
      </c>
      <c r="B463" s="118" t="s">
        <v>2899</v>
      </c>
      <c r="C463" s="118" t="s">
        <v>16</v>
      </c>
      <c r="D463" s="118" t="s">
        <v>2019</v>
      </c>
      <c r="E463" s="118" t="s">
        <v>487</v>
      </c>
      <c r="F463" s="118" t="s">
        <v>488</v>
      </c>
      <c r="G463" s="118" t="s">
        <v>2811</v>
      </c>
      <c r="H463" s="118" t="s">
        <v>2900</v>
      </c>
      <c r="I463" s="123" t="s">
        <v>2809</v>
      </c>
      <c r="J463" s="118" t="s">
        <v>2810</v>
      </c>
      <c r="K463" s="120">
        <v>847626.04</v>
      </c>
      <c r="L463" s="120">
        <v>175000</v>
      </c>
      <c r="M463" s="120">
        <v>160416.66666666669</v>
      </c>
      <c r="N463" s="120">
        <v>175000</v>
      </c>
      <c r="O463" s="120">
        <v>14583.333333333334</v>
      </c>
      <c r="P463" s="120">
        <v>9.0909090909090917</v>
      </c>
      <c r="Q463" s="118" t="s">
        <v>2891</v>
      </c>
    </row>
    <row r="464" spans="1:17" ht="19.5" customHeight="1">
      <c r="A464" s="117">
        <v>45169</v>
      </c>
      <c r="B464" s="118" t="s">
        <v>2899</v>
      </c>
      <c r="C464" s="118" t="s">
        <v>16</v>
      </c>
      <c r="D464" s="118" t="s">
        <v>2019</v>
      </c>
      <c r="E464" s="118" t="s">
        <v>487</v>
      </c>
      <c r="F464" s="118" t="s">
        <v>488</v>
      </c>
      <c r="G464" s="118" t="s">
        <v>2839</v>
      </c>
      <c r="H464" s="118" t="s">
        <v>2900</v>
      </c>
      <c r="I464" s="122" t="s">
        <v>2812</v>
      </c>
      <c r="J464" s="118" t="s">
        <v>2813</v>
      </c>
      <c r="K464" s="120">
        <v>3731337.62</v>
      </c>
      <c r="L464" s="120">
        <v>3991566.97</v>
      </c>
      <c r="M464" s="120">
        <v>3658936.3891666667</v>
      </c>
      <c r="N464" s="120">
        <v>3670322.07</v>
      </c>
      <c r="O464" s="120">
        <v>11385.680833333334</v>
      </c>
      <c r="P464" s="120">
        <v>0.31117460437530192</v>
      </c>
      <c r="Q464" s="118" t="s">
        <v>2890</v>
      </c>
    </row>
    <row r="465" spans="1:17" ht="19.5" customHeight="1">
      <c r="A465" s="117">
        <v>45169</v>
      </c>
      <c r="B465" s="118" t="s">
        <v>2899</v>
      </c>
      <c r="C465" s="118" t="s">
        <v>16</v>
      </c>
      <c r="D465" s="118" t="s">
        <v>2019</v>
      </c>
      <c r="E465" s="118" t="s">
        <v>487</v>
      </c>
      <c r="F465" s="118" t="s">
        <v>488</v>
      </c>
      <c r="G465" s="118" t="s">
        <v>2839</v>
      </c>
      <c r="H465" s="118" t="s">
        <v>2900</v>
      </c>
      <c r="I465" s="122" t="s">
        <v>2814</v>
      </c>
      <c r="J465" s="118" t="s">
        <v>2815</v>
      </c>
      <c r="K465" s="120">
        <v>1032086.52</v>
      </c>
      <c r="L465" s="120">
        <v>959255.65</v>
      </c>
      <c r="M465" s="120">
        <v>879317.6791666667</v>
      </c>
      <c r="N465" s="120">
        <v>1328505.1200000001</v>
      </c>
      <c r="O465" s="120">
        <v>449187.44083333336</v>
      </c>
      <c r="P465" s="120">
        <v>51.083635809418766</v>
      </c>
      <c r="Q465" s="118" t="s">
        <v>2890</v>
      </c>
    </row>
    <row r="466" spans="1:17" ht="19.5" customHeight="1">
      <c r="A466" s="117">
        <v>45169</v>
      </c>
      <c r="B466" s="118" t="s">
        <v>2899</v>
      </c>
      <c r="C466" s="118" t="s">
        <v>16</v>
      </c>
      <c r="D466" s="118" t="s">
        <v>2019</v>
      </c>
      <c r="E466" s="118" t="s">
        <v>487</v>
      </c>
      <c r="F466" s="118" t="s">
        <v>488</v>
      </c>
      <c r="G466" s="118" t="s">
        <v>2839</v>
      </c>
      <c r="H466" s="118" t="s">
        <v>2900</v>
      </c>
      <c r="I466" s="122" t="s">
        <v>2816</v>
      </c>
      <c r="J466" s="118" t="s">
        <v>2817</v>
      </c>
      <c r="K466" s="120">
        <v>59038.8</v>
      </c>
      <c r="L466" s="120">
        <v>61821.7</v>
      </c>
      <c r="M466" s="120">
        <v>56669.89166666667</v>
      </c>
      <c r="N466" s="120">
        <v>89584.05</v>
      </c>
      <c r="O466" s="120">
        <v>32914.158333333333</v>
      </c>
      <c r="P466" s="120">
        <v>58.080503359588214</v>
      </c>
      <c r="Q466" s="118" t="s">
        <v>2890</v>
      </c>
    </row>
    <row r="467" spans="1:17" ht="19.5" customHeight="1">
      <c r="A467" s="117">
        <v>45169</v>
      </c>
      <c r="B467" s="118" t="s">
        <v>2899</v>
      </c>
      <c r="C467" s="118" t="s">
        <v>16</v>
      </c>
      <c r="D467" s="118" t="s">
        <v>2019</v>
      </c>
      <c r="E467" s="118" t="s">
        <v>487</v>
      </c>
      <c r="F467" s="118" t="s">
        <v>488</v>
      </c>
      <c r="G467" s="118" t="s">
        <v>2839</v>
      </c>
      <c r="H467" s="118" t="s">
        <v>2900</v>
      </c>
      <c r="I467" s="122" t="s">
        <v>2818</v>
      </c>
      <c r="J467" s="118" t="s">
        <v>2819</v>
      </c>
      <c r="K467" s="120">
        <v>3462507.33</v>
      </c>
      <c r="L467" s="120">
        <v>1401276.6</v>
      </c>
      <c r="M467" s="120">
        <v>1284503.55</v>
      </c>
      <c r="N467" s="120">
        <v>1666368.2</v>
      </c>
      <c r="O467" s="120">
        <v>381864.65</v>
      </c>
      <c r="P467" s="120">
        <v>29.728578796064831</v>
      </c>
      <c r="Q467" s="118" t="s">
        <v>2890</v>
      </c>
    </row>
    <row r="468" spans="1:17" ht="19.5" customHeight="1">
      <c r="A468" s="117">
        <v>45169</v>
      </c>
      <c r="B468" s="118" t="s">
        <v>2899</v>
      </c>
      <c r="C468" s="118" t="s">
        <v>16</v>
      </c>
      <c r="D468" s="118" t="s">
        <v>2019</v>
      </c>
      <c r="E468" s="118" t="s">
        <v>487</v>
      </c>
      <c r="F468" s="118" t="s">
        <v>488</v>
      </c>
      <c r="G468" s="118" t="s">
        <v>2839</v>
      </c>
      <c r="H468" s="118" t="s">
        <v>2900</v>
      </c>
      <c r="I468" s="122" t="s">
        <v>2820</v>
      </c>
      <c r="J468" s="118" t="s">
        <v>2821</v>
      </c>
      <c r="K468" s="120">
        <v>30260610.93</v>
      </c>
      <c r="L468" s="120">
        <v>28510500</v>
      </c>
      <c r="M468" s="120">
        <v>26134625</v>
      </c>
      <c r="N468" s="120">
        <v>26585423.32</v>
      </c>
      <c r="O468" s="120">
        <v>450798.32</v>
      </c>
      <c r="P468" s="120">
        <v>1.724908316074939</v>
      </c>
      <c r="Q468" s="118" t="s">
        <v>2890</v>
      </c>
    </row>
    <row r="469" spans="1:17" ht="19.5" customHeight="1">
      <c r="A469" s="117">
        <v>45169</v>
      </c>
      <c r="B469" s="118" t="s">
        <v>2899</v>
      </c>
      <c r="C469" s="118" t="s">
        <v>16</v>
      </c>
      <c r="D469" s="118" t="s">
        <v>2019</v>
      </c>
      <c r="E469" s="118" t="s">
        <v>487</v>
      </c>
      <c r="F469" s="118" t="s">
        <v>488</v>
      </c>
      <c r="G469" s="118" t="s">
        <v>2839</v>
      </c>
      <c r="H469" s="118" t="s">
        <v>2900</v>
      </c>
      <c r="I469" s="122" t="s">
        <v>2822</v>
      </c>
      <c r="J469" s="118" t="s">
        <v>2846</v>
      </c>
      <c r="K469" s="120">
        <v>4906087.0999999996</v>
      </c>
      <c r="L469" s="120">
        <v>5500000</v>
      </c>
      <c r="M469" s="120">
        <v>5041666.666666666</v>
      </c>
      <c r="N469" s="120">
        <v>5179549.5600000005</v>
      </c>
      <c r="O469" s="120">
        <v>137882.89333333334</v>
      </c>
      <c r="P469" s="120">
        <v>2.7348673057851243</v>
      </c>
      <c r="Q469" s="118" t="s">
        <v>2890</v>
      </c>
    </row>
    <row r="470" spans="1:17" ht="19.5" customHeight="1">
      <c r="A470" s="117">
        <v>45169</v>
      </c>
      <c r="B470" s="118" t="s">
        <v>2899</v>
      </c>
      <c r="C470" s="118" t="s">
        <v>16</v>
      </c>
      <c r="D470" s="118" t="s">
        <v>2019</v>
      </c>
      <c r="E470" s="118" t="s">
        <v>487</v>
      </c>
      <c r="F470" s="118" t="s">
        <v>488</v>
      </c>
      <c r="G470" s="118" t="s">
        <v>2839</v>
      </c>
      <c r="H470" s="118" t="s">
        <v>2900</v>
      </c>
      <c r="I470" s="122" t="s">
        <v>2823</v>
      </c>
      <c r="J470" s="118" t="s">
        <v>2824</v>
      </c>
      <c r="K470" s="120">
        <v>8634378.6099999994</v>
      </c>
      <c r="L470" s="120">
        <v>9300000</v>
      </c>
      <c r="M470" s="120">
        <v>8525000</v>
      </c>
      <c r="N470" s="120">
        <v>9029217.3599999994</v>
      </c>
      <c r="O470" s="120">
        <v>504217.36</v>
      </c>
      <c r="P470" s="120">
        <v>5.9145731378299118</v>
      </c>
      <c r="Q470" s="118" t="s">
        <v>2890</v>
      </c>
    </row>
    <row r="471" spans="1:17" ht="19.5" customHeight="1">
      <c r="A471" s="117">
        <v>45169</v>
      </c>
      <c r="B471" s="118" t="s">
        <v>2899</v>
      </c>
      <c r="C471" s="118" t="s">
        <v>16</v>
      </c>
      <c r="D471" s="118" t="s">
        <v>2019</v>
      </c>
      <c r="E471" s="118" t="s">
        <v>487</v>
      </c>
      <c r="F471" s="118" t="s">
        <v>488</v>
      </c>
      <c r="G471" s="118" t="s">
        <v>2839</v>
      </c>
      <c r="H471" s="118" t="s">
        <v>2900</v>
      </c>
      <c r="I471" s="122" t="s">
        <v>2825</v>
      </c>
      <c r="J471" s="118" t="s">
        <v>2826</v>
      </c>
      <c r="K471" s="120">
        <v>1434552.26</v>
      </c>
      <c r="L471" s="120">
        <v>1510000</v>
      </c>
      <c r="M471" s="120">
        <v>1384166.6666666667</v>
      </c>
      <c r="N471" s="120">
        <v>1418171.93</v>
      </c>
      <c r="O471" s="120">
        <v>34005.263333333336</v>
      </c>
      <c r="P471" s="120">
        <v>2.456731848284166</v>
      </c>
      <c r="Q471" s="118" t="s">
        <v>2890</v>
      </c>
    </row>
    <row r="472" spans="1:17" ht="19.5" customHeight="1">
      <c r="A472" s="117">
        <v>45169</v>
      </c>
      <c r="B472" s="118" t="s">
        <v>2899</v>
      </c>
      <c r="C472" s="118" t="s">
        <v>16</v>
      </c>
      <c r="D472" s="118" t="s">
        <v>2019</v>
      </c>
      <c r="E472" s="118" t="s">
        <v>487</v>
      </c>
      <c r="F472" s="118" t="s">
        <v>488</v>
      </c>
      <c r="G472" s="118" t="s">
        <v>2839</v>
      </c>
      <c r="H472" s="118" t="s">
        <v>2900</v>
      </c>
      <c r="I472" s="122" t="s">
        <v>2827</v>
      </c>
      <c r="J472" s="118" t="s">
        <v>2828</v>
      </c>
      <c r="K472" s="120">
        <v>5018554.08</v>
      </c>
      <c r="L472" s="120">
        <v>3400000</v>
      </c>
      <c r="M472" s="120">
        <v>3116666.6666666665</v>
      </c>
      <c r="N472" s="120">
        <v>4321823.08</v>
      </c>
      <c r="O472" s="120">
        <v>1205156.4133333333</v>
      </c>
      <c r="P472" s="120">
        <v>38.668120213903741</v>
      </c>
      <c r="Q472" s="118" t="s">
        <v>2890</v>
      </c>
    </row>
    <row r="473" spans="1:17" ht="19.5" customHeight="1">
      <c r="A473" s="117">
        <v>45169</v>
      </c>
      <c r="B473" s="118" t="s">
        <v>2899</v>
      </c>
      <c r="C473" s="118" t="s">
        <v>16</v>
      </c>
      <c r="D473" s="118" t="s">
        <v>2019</v>
      </c>
      <c r="E473" s="118" t="s">
        <v>487</v>
      </c>
      <c r="F473" s="118" t="s">
        <v>488</v>
      </c>
      <c r="G473" s="118" t="s">
        <v>2839</v>
      </c>
      <c r="H473" s="118" t="s">
        <v>2900</v>
      </c>
      <c r="I473" s="122" t="s">
        <v>2829</v>
      </c>
      <c r="J473" s="118" t="s">
        <v>2830</v>
      </c>
      <c r="K473" s="120">
        <v>1697902.5</v>
      </c>
      <c r="L473" s="120">
        <v>2150000</v>
      </c>
      <c r="M473" s="120">
        <v>1970833.3333333333</v>
      </c>
      <c r="N473" s="120">
        <v>2141250.17</v>
      </c>
      <c r="O473" s="120">
        <v>170416.83666666667</v>
      </c>
      <c r="P473" s="120">
        <v>8.6469430866807606</v>
      </c>
      <c r="Q473" s="118" t="s">
        <v>2890</v>
      </c>
    </row>
    <row r="474" spans="1:17" ht="19.5" customHeight="1">
      <c r="A474" s="117">
        <v>45169</v>
      </c>
      <c r="B474" s="118" t="s">
        <v>2899</v>
      </c>
      <c r="C474" s="118" t="s">
        <v>16</v>
      </c>
      <c r="D474" s="118" t="s">
        <v>2019</v>
      </c>
      <c r="E474" s="118" t="s">
        <v>487</v>
      </c>
      <c r="F474" s="118" t="s">
        <v>488</v>
      </c>
      <c r="G474" s="118" t="s">
        <v>2839</v>
      </c>
      <c r="H474" s="118" t="s">
        <v>2900</v>
      </c>
      <c r="I474" s="122" t="s">
        <v>2831</v>
      </c>
      <c r="J474" s="118" t="s">
        <v>2832</v>
      </c>
      <c r="K474" s="120">
        <v>2973303.94</v>
      </c>
      <c r="L474" s="120">
        <v>2250000</v>
      </c>
      <c r="M474" s="120">
        <v>2062500</v>
      </c>
      <c r="N474" s="120">
        <v>2081781.16</v>
      </c>
      <c r="O474" s="120">
        <v>19281.16</v>
      </c>
      <c r="P474" s="120">
        <v>0.93484412121212135</v>
      </c>
      <c r="Q474" s="118" t="s">
        <v>2890</v>
      </c>
    </row>
    <row r="475" spans="1:17" ht="19.5" customHeight="1">
      <c r="A475" s="117">
        <v>45169</v>
      </c>
      <c r="B475" s="118" t="s">
        <v>2899</v>
      </c>
      <c r="C475" s="118" t="s">
        <v>16</v>
      </c>
      <c r="D475" s="118" t="s">
        <v>2019</v>
      </c>
      <c r="E475" s="118" t="s">
        <v>487</v>
      </c>
      <c r="F475" s="118" t="s">
        <v>488</v>
      </c>
      <c r="G475" s="118" t="s">
        <v>2839</v>
      </c>
      <c r="H475" s="118" t="s">
        <v>2900</v>
      </c>
      <c r="I475" s="122" t="s">
        <v>2833</v>
      </c>
      <c r="J475" s="118" t="s">
        <v>2834</v>
      </c>
      <c r="K475" s="120">
        <v>4471321.22</v>
      </c>
      <c r="L475" s="120">
        <v>4500000</v>
      </c>
      <c r="M475" s="120">
        <v>4125000</v>
      </c>
      <c r="N475" s="120">
        <v>4185491.6000000006</v>
      </c>
      <c r="O475" s="120">
        <v>60491.6</v>
      </c>
      <c r="P475" s="120">
        <v>1.4664630303030304</v>
      </c>
      <c r="Q475" s="118" t="s">
        <v>2890</v>
      </c>
    </row>
    <row r="476" spans="1:17" ht="19.5" customHeight="1">
      <c r="A476" s="117">
        <v>45169</v>
      </c>
      <c r="B476" s="118" t="s">
        <v>2899</v>
      </c>
      <c r="C476" s="118" t="s">
        <v>16</v>
      </c>
      <c r="D476" s="118" t="s">
        <v>2019</v>
      </c>
      <c r="E476" s="118" t="s">
        <v>487</v>
      </c>
      <c r="F476" s="118" t="s">
        <v>488</v>
      </c>
      <c r="G476" s="118" t="s">
        <v>2839</v>
      </c>
      <c r="H476" s="118" t="s">
        <v>2900</v>
      </c>
      <c r="I476" s="122" t="s">
        <v>2835</v>
      </c>
      <c r="J476" s="118" t="s">
        <v>2836</v>
      </c>
      <c r="K476" s="120">
        <v>6354.61</v>
      </c>
      <c r="L476" s="120">
        <v>5000</v>
      </c>
      <c r="M476" s="120">
        <v>4583.333333333333</v>
      </c>
      <c r="N476" s="120">
        <v>2611.67</v>
      </c>
      <c r="O476" s="120">
        <v>-1971.6633333333332</v>
      </c>
      <c r="P476" s="120">
        <v>-43.018109090909093</v>
      </c>
      <c r="Q476" s="118" t="s">
        <v>2891</v>
      </c>
    </row>
    <row r="477" spans="1:17" ht="19.5" customHeight="1">
      <c r="A477" s="117">
        <v>45169</v>
      </c>
      <c r="B477" s="118" t="s">
        <v>2899</v>
      </c>
      <c r="C477" s="118" t="s">
        <v>16</v>
      </c>
      <c r="D477" s="118" t="s">
        <v>2019</v>
      </c>
      <c r="E477" s="118" t="s">
        <v>487</v>
      </c>
      <c r="F477" s="118" t="s">
        <v>488</v>
      </c>
      <c r="G477" s="118" t="s">
        <v>2839</v>
      </c>
      <c r="H477" s="118" t="s">
        <v>2900</v>
      </c>
      <c r="I477" s="122" t="s">
        <v>2837</v>
      </c>
      <c r="J477" s="118" t="s">
        <v>2838</v>
      </c>
      <c r="K477" s="120">
        <v>3502422.93</v>
      </c>
      <c r="L477" s="120">
        <v>3200000</v>
      </c>
      <c r="M477" s="120">
        <v>2933333.3333333335</v>
      </c>
      <c r="N477" s="120">
        <v>3491571.5500000003</v>
      </c>
      <c r="O477" s="120">
        <v>558238.21666666667</v>
      </c>
      <c r="P477" s="120">
        <v>19.030848295454547</v>
      </c>
      <c r="Q477" s="118" t="s">
        <v>2890</v>
      </c>
    </row>
    <row r="478" spans="1:17" ht="19.5" customHeight="1">
      <c r="A478" s="117">
        <v>45169</v>
      </c>
      <c r="B478" s="118" t="s">
        <v>2899</v>
      </c>
      <c r="C478" s="118" t="s">
        <v>16</v>
      </c>
      <c r="D478" s="118" t="s">
        <v>2019</v>
      </c>
      <c r="E478" s="118" t="s">
        <v>487</v>
      </c>
      <c r="F478" s="118" t="s">
        <v>488</v>
      </c>
      <c r="G478" s="118" t="s">
        <v>2839</v>
      </c>
      <c r="H478" s="118" t="s">
        <v>2900</v>
      </c>
      <c r="I478" s="122" t="s">
        <v>2872</v>
      </c>
      <c r="J478" s="118" t="s">
        <v>2873</v>
      </c>
      <c r="K478" s="120">
        <v>0</v>
      </c>
      <c r="L478" s="121"/>
      <c r="M478" s="121"/>
      <c r="N478" s="120">
        <v>0</v>
      </c>
      <c r="O478" s="121"/>
      <c r="P478" s="121"/>
      <c r="Q478" s="118" t="s">
        <v>2895</v>
      </c>
    </row>
    <row r="479" spans="1:17" ht="19.5" customHeight="1">
      <c r="A479" s="117">
        <v>45169</v>
      </c>
      <c r="B479" s="118" t="s">
        <v>2899</v>
      </c>
      <c r="C479" s="118" t="s">
        <v>16</v>
      </c>
      <c r="D479" s="118" t="s">
        <v>2019</v>
      </c>
      <c r="E479" s="118" t="s">
        <v>487</v>
      </c>
      <c r="F479" s="118" t="s">
        <v>488</v>
      </c>
      <c r="G479" s="118" t="s">
        <v>2901</v>
      </c>
      <c r="H479" s="118" t="s">
        <v>1944</v>
      </c>
      <c r="I479" s="118" t="s">
        <v>2852</v>
      </c>
      <c r="J479" s="118" t="s">
        <v>2892</v>
      </c>
      <c r="K479" s="120">
        <v>23449632.010000002</v>
      </c>
      <c r="L479" s="120">
        <v>23449632.010000002</v>
      </c>
      <c r="M479" s="120">
        <v>21495496.009166669</v>
      </c>
      <c r="N479" s="120">
        <v>2681514.3099999977</v>
      </c>
      <c r="O479" s="120">
        <v>-18813981.699166667</v>
      </c>
      <c r="P479" s="120">
        <v>-87.525227104057137</v>
      </c>
      <c r="Q479" s="118" t="s">
        <v>2890</v>
      </c>
    </row>
    <row r="480" spans="1:17" ht="19.5" customHeight="1">
      <c r="A480" s="117">
        <v>45169</v>
      </c>
      <c r="B480" s="118" t="s">
        <v>2899</v>
      </c>
      <c r="C480" s="118" t="s">
        <v>16</v>
      </c>
      <c r="D480" s="118" t="s">
        <v>2019</v>
      </c>
      <c r="E480" s="118" t="s">
        <v>487</v>
      </c>
      <c r="F480" s="118" t="s">
        <v>488</v>
      </c>
      <c r="G480" s="118" t="s">
        <v>2902</v>
      </c>
      <c r="H480" s="118" t="s">
        <v>1944</v>
      </c>
      <c r="I480" s="118" t="s">
        <v>2853</v>
      </c>
      <c r="J480" s="118" t="s">
        <v>2893</v>
      </c>
      <c r="K480" s="120">
        <v>14536273.85</v>
      </c>
      <c r="L480" s="120">
        <v>14536273.85</v>
      </c>
      <c r="M480" s="120">
        <v>13324917.695833335</v>
      </c>
      <c r="N480" s="120">
        <v>3712998.83</v>
      </c>
      <c r="O480" s="120">
        <v>-9611918.8658333328</v>
      </c>
      <c r="P480" s="120">
        <v>-72.134921094776857</v>
      </c>
      <c r="Q480" s="118" t="s">
        <v>2890</v>
      </c>
    </row>
    <row r="481" spans="1:17" ht="19.5" customHeight="1">
      <c r="A481" s="117">
        <v>45169</v>
      </c>
      <c r="B481" s="118" t="s">
        <v>2899</v>
      </c>
      <c r="C481" s="118" t="s">
        <v>16</v>
      </c>
      <c r="D481" s="118" t="s">
        <v>2019</v>
      </c>
      <c r="E481" s="118" t="s">
        <v>487</v>
      </c>
      <c r="F481" s="118" t="s">
        <v>488</v>
      </c>
      <c r="G481" s="118" t="s">
        <v>2902</v>
      </c>
      <c r="H481" s="118" t="s">
        <v>1944</v>
      </c>
      <c r="I481" s="118" t="s">
        <v>2854</v>
      </c>
      <c r="J481" s="118" t="s">
        <v>2894</v>
      </c>
      <c r="K481" s="120">
        <v>9892275.7699999996</v>
      </c>
      <c r="L481" s="120">
        <v>-9892275.7699999996</v>
      </c>
      <c r="M481" s="120">
        <v>-9067919.4558333326</v>
      </c>
      <c r="N481" s="120">
        <v>-6309951.7199999997</v>
      </c>
      <c r="O481" s="120">
        <v>2757967.7358333333</v>
      </c>
      <c r="P481" s="120">
        <v>-30.414559252168374</v>
      </c>
      <c r="Q481" s="118" t="s">
        <v>2891</v>
      </c>
    </row>
  </sheetData>
  <autoFilter ref="A1:V481" xr:uid="{97A76BE5-AC69-42A6-A2C5-9B83203A44FF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Planfin_ส.ค.66</vt:lpstr>
      <vt:lpstr>EBITDA</vt:lpstr>
      <vt:lpstr>นำเสนอ</vt:lpstr>
      <vt:lpstr>Sheet2</vt:lpstr>
      <vt:lpstr>EBITDA!Print_Area</vt:lpstr>
      <vt:lpstr>Planfin_ส.ค.66!Print_Titles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ประกันสุขภาพ1</cp:lastModifiedBy>
  <cp:lastPrinted>2022-05-03T08:28:06Z</cp:lastPrinted>
  <dcterms:created xsi:type="dcterms:W3CDTF">2012-02-03T03:32:18Z</dcterms:created>
  <dcterms:modified xsi:type="dcterms:W3CDTF">2023-09-13T11:01:46Z</dcterms:modified>
</cp:coreProperties>
</file>